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75" windowWidth="15570" windowHeight="11220"/>
  </bookViews>
  <sheets>
    <sheet name="Программы района 2023" sheetId="1" r:id="rId1"/>
    <sheet name="Программы сельские поселения" sheetId="2" r:id="rId2"/>
  </sheets>
  <calcPr calcId="145621"/>
</workbook>
</file>

<file path=xl/calcChain.xml><?xml version="1.0" encoding="utf-8"?>
<calcChain xmlns="http://schemas.openxmlformats.org/spreadsheetml/2006/main">
  <c r="F208" i="2" l="1"/>
  <c r="E208" i="2"/>
  <c r="P371" i="2" l="1"/>
  <c r="Q371" i="2" s="1"/>
  <c r="P370" i="2"/>
  <c r="Q370" i="2" s="1"/>
  <c r="P369" i="2"/>
  <c r="Q369" i="2" s="1"/>
  <c r="P368" i="2"/>
  <c r="Q368" i="2" s="1"/>
  <c r="P367" i="2"/>
  <c r="Q367" i="2" s="1"/>
  <c r="P366" i="2"/>
  <c r="Q366" i="2" s="1"/>
  <c r="P365" i="2"/>
  <c r="Q365" i="2" s="1"/>
  <c r="P364" i="2"/>
  <c r="Q364" i="2" s="1"/>
  <c r="P363" i="2"/>
  <c r="Q363" i="2" s="1"/>
  <c r="P362" i="2"/>
  <c r="Q362" i="2" s="1"/>
  <c r="P361" i="2"/>
  <c r="Q361" i="2" s="1"/>
  <c r="P360" i="2"/>
  <c r="Q360" i="2" s="1"/>
  <c r="P359" i="2"/>
  <c r="Q359" i="2" s="1"/>
  <c r="P358" i="2"/>
  <c r="Q358" i="2" s="1"/>
  <c r="P357" i="2"/>
  <c r="Q357" i="2" s="1"/>
  <c r="P356" i="2"/>
  <c r="Q356" i="2" s="1"/>
  <c r="P355" i="2"/>
  <c r="Q355" i="2" s="1"/>
  <c r="P354" i="2"/>
  <c r="Q354" i="2" s="1"/>
  <c r="P353" i="2"/>
  <c r="Q353" i="2" s="1"/>
  <c r="P352" i="2"/>
  <c r="Q352" i="2" s="1"/>
  <c r="P351" i="2"/>
  <c r="Q351" i="2" s="1"/>
  <c r="P350" i="2"/>
  <c r="Q350" i="2" s="1"/>
  <c r="P349" i="2"/>
  <c r="Q349" i="2" s="1"/>
  <c r="P348" i="2"/>
  <c r="Q348" i="2" s="1"/>
  <c r="P347" i="2"/>
  <c r="Q347" i="2" s="1"/>
  <c r="P346" i="2"/>
  <c r="Q346" i="2" s="1"/>
  <c r="P345" i="2"/>
  <c r="Q345" i="2" s="1"/>
  <c r="P344" i="2"/>
  <c r="Q344" i="2" s="1"/>
  <c r="P343" i="2"/>
  <c r="Q343" i="2" s="1"/>
  <c r="P342" i="2"/>
  <c r="Q342" i="2" s="1"/>
  <c r="P341" i="2"/>
  <c r="Q341" i="2" s="1"/>
  <c r="P339" i="2"/>
  <c r="Q339" i="2" s="1"/>
  <c r="P338" i="2"/>
  <c r="Q338" i="2" s="1"/>
  <c r="P337" i="2"/>
  <c r="Q337" i="2" s="1"/>
  <c r="P336" i="2"/>
  <c r="Q336" i="2" s="1"/>
  <c r="P333" i="2"/>
  <c r="Q333" i="2" s="1"/>
  <c r="P332" i="2"/>
  <c r="Q332" i="2" s="1"/>
  <c r="P331" i="2"/>
  <c r="Q331" i="2" s="1"/>
  <c r="P330" i="2"/>
  <c r="Q330" i="2" s="1"/>
  <c r="P329" i="2"/>
  <c r="Q329" i="2" s="1"/>
  <c r="P328" i="2"/>
  <c r="Q328" i="2" s="1"/>
  <c r="P327" i="2"/>
  <c r="Q327" i="2" s="1"/>
  <c r="P326" i="2"/>
  <c r="Q326" i="2" s="1"/>
  <c r="P325" i="2"/>
  <c r="Q325" i="2" s="1"/>
  <c r="P324" i="2"/>
  <c r="Q324" i="2" s="1"/>
  <c r="P323" i="2"/>
  <c r="Q323" i="2" s="1"/>
  <c r="P322" i="2"/>
  <c r="Q322" i="2" s="1"/>
  <c r="P321" i="2"/>
  <c r="Q321" i="2" s="1"/>
  <c r="P320" i="2"/>
  <c r="Q320" i="2" s="1"/>
  <c r="P319" i="2"/>
  <c r="Q319" i="2" s="1"/>
  <c r="P318" i="2"/>
  <c r="Q318" i="2" s="1"/>
  <c r="P317" i="2"/>
  <c r="Q317" i="2" s="1"/>
  <c r="P316" i="2"/>
  <c r="Q316" i="2" s="1"/>
  <c r="P315" i="2"/>
  <c r="Q315" i="2" s="1"/>
  <c r="P311" i="2"/>
  <c r="Q311" i="2" s="1"/>
  <c r="P310" i="2"/>
  <c r="Q310" i="2" s="1"/>
  <c r="P309" i="2"/>
  <c r="Q309" i="2" s="1"/>
  <c r="P308" i="2"/>
  <c r="Q308" i="2" s="1"/>
  <c r="P307" i="2"/>
  <c r="Q307" i="2" s="1"/>
  <c r="P306" i="2"/>
  <c r="Q306" i="2" s="1"/>
  <c r="P305" i="2"/>
  <c r="Q305" i="2" s="1"/>
  <c r="P304" i="2"/>
  <c r="Q304" i="2" s="1"/>
  <c r="P303" i="2"/>
  <c r="Q303" i="2" s="1"/>
  <c r="P302" i="2"/>
  <c r="Q302" i="2" s="1"/>
  <c r="P301" i="2"/>
  <c r="Q301" i="2" s="1"/>
  <c r="P300" i="2"/>
  <c r="Q300" i="2" s="1"/>
  <c r="P299" i="2"/>
  <c r="Q299" i="2" s="1"/>
  <c r="P298" i="2"/>
  <c r="Q298" i="2" s="1"/>
  <c r="P297" i="2"/>
  <c r="Q297" i="2" s="1"/>
  <c r="P296" i="2"/>
  <c r="Q296" i="2" s="1"/>
  <c r="P295" i="2"/>
  <c r="Q295" i="2" s="1"/>
  <c r="P294" i="2"/>
  <c r="Q294" i="2" s="1"/>
  <c r="P293" i="2"/>
  <c r="Q293" i="2" s="1"/>
  <c r="P292" i="2"/>
  <c r="Q292" i="2" s="1"/>
  <c r="P291" i="2"/>
  <c r="Q291" i="2" s="1"/>
  <c r="P290" i="2"/>
  <c r="Q290" i="2" s="1"/>
  <c r="P289" i="2"/>
  <c r="Q289" i="2" s="1"/>
  <c r="P288" i="2"/>
  <c r="Q288" i="2" s="1"/>
  <c r="P287" i="2"/>
  <c r="Q287" i="2" s="1"/>
  <c r="P286" i="2"/>
  <c r="Q286" i="2" s="1"/>
  <c r="P285" i="2"/>
  <c r="Q285" i="2" s="1"/>
  <c r="P284" i="2"/>
  <c r="Q284" i="2" s="1"/>
  <c r="P283" i="2"/>
  <c r="Q283" i="2" s="1"/>
  <c r="P282" i="2"/>
  <c r="Q282" i="2" s="1"/>
  <c r="P281" i="2"/>
  <c r="Q281" i="2" s="1"/>
  <c r="P280" i="2"/>
  <c r="Q280" i="2" s="1"/>
  <c r="P279" i="2"/>
  <c r="Q279" i="2" s="1"/>
  <c r="P278" i="2"/>
  <c r="Q278" i="2" s="1"/>
  <c r="P277" i="2"/>
  <c r="Q277" i="2" s="1"/>
  <c r="P276" i="2"/>
  <c r="Q276" i="2" s="1"/>
  <c r="P275" i="2"/>
  <c r="Q275" i="2" s="1"/>
  <c r="P273" i="2"/>
  <c r="Q273" i="2" s="1"/>
  <c r="P272" i="2"/>
  <c r="Q272" i="2" s="1"/>
  <c r="P271" i="2"/>
  <c r="Q271" i="2" s="1"/>
  <c r="P270" i="2"/>
  <c r="Q270" i="2" s="1"/>
  <c r="P269" i="2"/>
  <c r="Q269" i="2" s="1"/>
  <c r="P268" i="2"/>
  <c r="Q268" i="2" s="1"/>
  <c r="P267" i="2"/>
  <c r="Q267" i="2" s="1"/>
  <c r="P266" i="2"/>
  <c r="Q266" i="2" s="1"/>
  <c r="P265" i="2"/>
  <c r="Q265" i="2" s="1"/>
  <c r="P264" i="2"/>
  <c r="Q264" i="2" s="1"/>
  <c r="P263" i="2"/>
  <c r="Q263" i="2" s="1"/>
  <c r="P262" i="2"/>
  <c r="Q262" i="2" s="1"/>
  <c r="P261" i="2"/>
  <c r="Q261" i="2" s="1"/>
  <c r="P260" i="2"/>
  <c r="Q260" i="2" s="1"/>
  <c r="P259" i="2"/>
  <c r="Q259" i="2" s="1"/>
  <c r="P258" i="2"/>
  <c r="Q258" i="2" s="1"/>
  <c r="P257" i="2"/>
  <c r="Q257" i="2" s="1"/>
  <c r="P256" i="2"/>
  <c r="Q256" i="2" s="1"/>
  <c r="P255" i="2"/>
  <c r="Q255" i="2" s="1"/>
  <c r="P254" i="2"/>
  <c r="Q254" i="2" s="1"/>
  <c r="P253" i="2"/>
  <c r="Q253" i="2" s="1"/>
  <c r="P252" i="2"/>
  <c r="Q252" i="2" s="1"/>
  <c r="P251" i="2"/>
  <c r="Q251" i="2" s="1"/>
  <c r="P250" i="2"/>
  <c r="Q250" i="2" s="1"/>
  <c r="P249" i="2"/>
  <c r="Q249" i="2" s="1"/>
  <c r="P247" i="2"/>
  <c r="Q247" i="2" s="1"/>
  <c r="P246" i="2"/>
  <c r="Q246" i="2" s="1"/>
  <c r="P245" i="2"/>
  <c r="Q245" i="2" s="1"/>
  <c r="P244" i="2"/>
  <c r="Q244" i="2" s="1"/>
  <c r="P243" i="2"/>
  <c r="Q243" i="2" s="1"/>
  <c r="P242" i="2"/>
  <c r="Q242" i="2" s="1"/>
  <c r="P241" i="2"/>
  <c r="Q241" i="2" s="1"/>
  <c r="P240" i="2"/>
  <c r="Q240" i="2" s="1"/>
  <c r="P239" i="2"/>
  <c r="Q239" i="2" s="1"/>
  <c r="P238" i="2"/>
  <c r="Q238" i="2" s="1"/>
  <c r="P237" i="2"/>
  <c r="Q237" i="2" s="1"/>
  <c r="P236" i="2"/>
  <c r="Q236" i="2" s="1"/>
  <c r="P235" i="2"/>
  <c r="Q235" i="2" s="1"/>
  <c r="P234" i="2"/>
  <c r="Q234" i="2" s="1"/>
  <c r="P233" i="2"/>
  <c r="Q233" i="2" s="1"/>
  <c r="P232" i="2"/>
  <c r="Q232" i="2" s="1"/>
  <c r="P231" i="2"/>
  <c r="Q231" i="2" s="1"/>
  <c r="P230" i="2"/>
  <c r="Q230" i="2" s="1"/>
  <c r="P229" i="2"/>
  <c r="Q229" i="2" s="1"/>
  <c r="P228" i="2"/>
  <c r="Q228" i="2" s="1"/>
  <c r="P227" i="2"/>
  <c r="Q227" i="2" s="1"/>
  <c r="P226" i="2"/>
  <c r="Q226" i="2" s="1"/>
  <c r="P225" i="2"/>
  <c r="Q225" i="2" s="1"/>
  <c r="P224" i="2"/>
  <c r="Q224" i="2" s="1"/>
  <c r="P223" i="2"/>
  <c r="Q223" i="2" s="1"/>
  <c r="P222" i="2"/>
  <c r="Q222" i="2" s="1"/>
  <c r="P221" i="2"/>
  <c r="Q221" i="2" s="1"/>
  <c r="P220" i="2"/>
  <c r="Q220" i="2" s="1"/>
  <c r="P219" i="2"/>
  <c r="Q219" i="2" s="1"/>
  <c r="P218" i="2"/>
  <c r="Q218" i="2" s="1"/>
  <c r="P217" i="2"/>
  <c r="Q217" i="2" s="1"/>
  <c r="P216" i="2"/>
  <c r="Q216" i="2" s="1"/>
  <c r="P215" i="2"/>
  <c r="Q215" i="2" s="1"/>
  <c r="P214" i="2"/>
  <c r="Q214" i="2" s="1"/>
  <c r="P213" i="2"/>
  <c r="Q213" i="2" s="1"/>
  <c r="P212" i="2"/>
  <c r="Q212" i="2" s="1"/>
  <c r="P211" i="2"/>
  <c r="Q211" i="2" s="1"/>
  <c r="P209" i="2"/>
  <c r="Q209" i="2" s="1"/>
  <c r="P208" i="2"/>
  <c r="Q208" i="2" s="1"/>
  <c r="P207" i="2"/>
  <c r="Q207" i="2" s="1"/>
  <c r="Q206" i="2"/>
  <c r="P206" i="2"/>
  <c r="P205" i="2"/>
  <c r="Q205" i="2" s="1"/>
  <c r="P204" i="2"/>
  <c r="Q204" i="2" s="1"/>
  <c r="P203" i="2"/>
  <c r="Q203" i="2" s="1"/>
  <c r="Q202" i="2"/>
  <c r="P202" i="2"/>
  <c r="P201" i="2"/>
  <c r="Q201" i="2" s="1"/>
  <c r="Q198" i="2"/>
  <c r="P198" i="2"/>
  <c r="P197" i="2"/>
  <c r="Q197" i="2" s="1"/>
  <c r="P196" i="2"/>
  <c r="Q196" i="2" s="1"/>
  <c r="P195" i="2"/>
  <c r="Q195" i="2" s="1"/>
  <c r="Q194" i="2"/>
  <c r="P194" i="2"/>
  <c r="P193" i="2"/>
  <c r="Q193" i="2" s="1"/>
  <c r="P192" i="2"/>
  <c r="Q192" i="2" s="1"/>
  <c r="P191" i="2"/>
  <c r="Q191" i="2" s="1"/>
  <c r="Q190" i="2"/>
  <c r="P190" i="2"/>
  <c r="P189" i="2"/>
  <c r="Q189" i="2" s="1"/>
  <c r="P188" i="2"/>
  <c r="Q188" i="2" s="1"/>
  <c r="P187" i="2"/>
  <c r="Q187" i="2" s="1"/>
  <c r="Q186" i="2"/>
  <c r="P186" i="2"/>
  <c r="P185" i="2"/>
  <c r="Q185" i="2" s="1"/>
  <c r="P184" i="2"/>
  <c r="Q184" i="2" s="1"/>
  <c r="P183" i="2"/>
  <c r="Q183" i="2" s="1"/>
  <c r="Q182" i="2"/>
  <c r="P182" i="2"/>
  <c r="P181" i="2"/>
  <c r="Q181" i="2" s="1"/>
  <c r="P180" i="2"/>
  <c r="Q180" i="2" s="1"/>
  <c r="P179" i="2"/>
  <c r="Q179" i="2" s="1"/>
  <c r="P175" i="2"/>
  <c r="Q175" i="2" s="1"/>
  <c r="P174" i="2"/>
  <c r="Q174" i="2" s="1"/>
  <c r="P173" i="2"/>
  <c r="Q173" i="2" s="1"/>
  <c r="P172" i="2"/>
  <c r="Q172" i="2" s="1"/>
  <c r="P171" i="2"/>
  <c r="Q171" i="2" s="1"/>
  <c r="P170" i="2"/>
  <c r="Q170" i="2" s="1"/>
  <c r="P169" i="2"/>
  <c r="Q169" i="2" s="1"/>
  <c r="P168" i="2"/>
  <c r="Q168" i="2" s="1"/>
  <c r="P167" i="2"/>
  <c r="Q167" i="2" s="1"/>
  <c r="P166" i="2"/>
  <c r="Q166" i="2" s="1"/>
  <c r="P165" i="2"/>
  <c r="Q165" i="2" s="1"/>
  <c r="P164" i="2"/>
  <c r="Q164" i="2" s="1"/>
  <c r="P163" i="2"/>
  <c r="Q163" i="2" s="1"/>
  <c r="P162" i="2"/>
  <c r="Q162" i="2" s="1"/>
  <c r="P161" i="2"/>
  <c r="Q161" i="2" s="1"/>
  <c r="P160" i="2"/>
  <c r="Q160" i="2" s="1"/>
  <c r="P159" i="2"/>
  <c r="Q159" i="2" s="1"/>
  <c r="P158" i="2"/>
  <c r="Q158" i="2" s="1"/>
  <c r="P157" i="2"/>
  <c r="Q157" i="2" s="1"/>
  <c r="P156" i="2"/>
  <c r="Q156" i="2" s="1"/>
  <c r="P155" i="2"/>
  <c r="Q155" i="2" s="1"/>
  <c r="P154" i="2"/>
  <c r="Q154" i="2" s="1"/>
  <c r="P152" i="2"/>
  <c r="Q152" i="2" s="1"/>
  <c r="P151" i="2"/>
  <c r="Q151" i="2" s="1"/>
  <c r="P150" i="2"/>
  <c r="Q150" i="2" s="1"/>
  <c r="P149" i="2"/>
  <c r="Q149" i="2" s="1"/>
  <c r="P148" i="2"/>
  <c r="Q148" i="2" s="1"/>
  <c r="P147" i="2"/>
  <c r="Q147" i="2" s="1"/>
  <c r="P146" i="2"/>
  <c r="Q146" i="2" s="1"/>
  <c r="P145" i="2"/>
  <c r="Q145" i="2" s="1"/>
  <c r="P144" i="2"/>
  <c r="Q144" i="2" s="1"/>
  <c r="P143" i="2"/>
  <c r="Q143" i="2" s="1"/>
  <c r="P142" i="2"/>
  <c r="Q142" i="2" s="1"/>
  <c r="P141" i="2"/>
  <c r="Q141" i="2" s="1"/>
  <c r="P140" i="2"/>
  <c r="Q140" i="2" s="1"/>
  <c r="P139" i="2"/>
  <c r="Q139" i="2" s="1"/>
  <c r="P138" i="2"/>
  <c r="Q138" i="2" s="1"/>
  <c r="P137" i="2"/>
  <c r="Q137" i="2" s="1"/>
  <c r="P136" i="2"/>
  <c r="Q136" i="2" s="1"/>
  <c r="P135" i="2"/>
  <c r="Q135" i="2" s="1"/>
  <c r="P134" i="2"/>
  <c r="Q134" i="2" s="1"/>
  <c r="P133" i="2"/>
  <c r="Q133" i="2" s="1"/>
  <c r="P132" i="2"/>
  <c r="Q132" i="2" s="1"/>
  <c r="P131" i="2"/>
  <c r="Q131" i="2" s="1"/>
  <c r="P130" i="2"/>
  <c r="Q130" i="2" s="1"/>
  <c r="P129" i="2"/>
  <c r="Q129" i="2" s="1"/>
  <c r="P128" i="2"/>
  <c r="Q128" i="2" s="1"/>
  <c r="P126" i="2"/>
  <c r="Q126" i="2" s="1"/>
  <c r="P125" i="2"/>
  <c r="Q125" i="2" s="1"/>
  <c r="P124" i="2"/>
  <c r="Q124" i="2" s="1"/>
  <c r="P123" i="2"/>
  <c r="Q123" i="2" s="1"/>
  <c r="P122" i="2"/>
  <c r="Q122" i="2" s="1"/>
  <c r="P121" i="2"/>
  <c r="Q121" i="2" s="1"/>
  <c r="P120" i="2"/>
  <c r="Q120" i="2" s="1"/>
  <c r="P119" i="2"/>
  <c r="Q119" i="2" s="1"/>
  <c r="P118" i="2"/>
  <c r="Q118" i="2" s="1"/>
  <c r="P117" i="2"/>
  <c r="Q117" i="2" s="1"/>
  <c r="P116" i="2"/>
  <c r="Q116" i="2" s="1"/>
  <c r="P115" i="2"/>
  <c r="Q115" i="2" s="1"/>
  <c r="P114" i="2"/>
  <c r="Q114" i="2" s="1"/>
  <c r="P113" i="2"/>
  <c r="Q113" i="2" s="1"/>
  <c r="P112" i="2"/>
  <c r="Q112" i="2" s="1"/>
  <c r="P111" i="2"/>
  <c r="Q111" i="2" s="1"/>
  <c r="P110" i="2"/>
  <c r="Q110" i="2" s="1"/>
  <c r="P109" i="2"/>
  <c r="Q109" i="2" s="1"/>
  <c r="P108" i="2"/>
  <c r="Q108" i="2" s="1"/>
  <c r="P107" i="2"/>
  <c r="Q107" i="2" s="1"/>
  <c r="P106" i="2"/>
  <c r="Q106" i="2" s="1"/>
  <c r="P105" i="2"/>
  <c r="Q105" i="2" s="1"/>
  <c r="P104" i="2"/>
  <c r="Q104" i="2" s="1"/>
  <c r="P103" i="2"/>
  <c r="Q103" i="2" s="1"/>
  <c r="P102" i="2"/>
  <c r="Q102" i="2" s="1"/>
  <c r="P101" i="2"/>
  <c r="Q101" i="2" s="1"/>
  <c r="P100" i="2"/>
  <c r="Q100" i="2" s="1"/>
  <c r="P99" i="2"/>
  <c r="Q99" i="2" s="1"/>
  <c r="P98" i="2"/>
  <c r="Q98" i="2" s="1"/>
  <c r="P97" i="2"/>
  <c r="Q97" i="2" s="1"/>
  <c r="P96" i="2"/>
  <c r="Q96" i="2" s="1"/>
  <c r="P94" i="2"/>
  <c r="Q94" i="2" s="1"/>
  <c r="P93" i="2"/>
  <c r="Q93" i="2" s="1"/>
  <c r="P92" i="2"/>
  <c r="Q92" i="2" s="1"/>
  <c r="P91" i="2"/>
  <c r="Q91" i="2" s="1"/>
  <c r="P90" i="2"/>
  <c r="Q90" i="2" s="1"/>
  <c r="P89" i="2"/>
  <c r="Q89" i="2" s="1"/>
  <c r="P88" i="2"/>
  <c r="Q88" i="2" s="1"/>
  <c r="P87" i="2"/>
  <c r="Q87" i="2" s="1"/>
  <c r="P86" i="2"/>
  <c r="Q86" i="2" s="1"/>
  <c r="P85" i="2"/>
  <c r="Q85" i="2" s="1"/>
  <c r="P84" i="2"/>
  <c r="Q84" i="2" s="1"/>
  <c r="P83" i="2"/>
  <c r="Q83" i="2" s="1"/>
  <c r="P82" i="2"/>
  <c r="Q82" i="2" s="1"/>
  <c r="P81" i="2"/>
  <c r="Q81" i="2" s="1"/>
  <c r="P80" i="2"/>
  <c r="Q80" i="2" s="1"/>
  <c r="P79" i="2"/>
  <c r="Q79" i="2" s="1"/>
  <c r="P78" i="2"/>
  <c r="Q78" i="2" s="1"/>
  <c r="P77" i="2"/>
  <c r="Q77" i="2" s="1"/>
  <c r="P76" i="2"/>
  <c r="Q76" i="2" s="1"/>
  <c r="P75" i="2"/>
  <c r="Q75" i="2" s="1"/>
  <c r="P74" i="2"/>
  <c r="Q74" i="2" s="1"/>
  <c r="P73" i="2"/>
  <c r="Q73" i="2" s="1"/>
  <c r="P72" i="2"/>
  <c r="Q72" i="2" s="1"/>
  <c r="P71" i="2"/>
  <c r="Q71" i="2" s="1"/>
  <c r="P70" i="2"/>
  <c r="Q70" i="2" s="1"/>
  <c r="P69" i="2"/>
  <c r="Q69" i="2" s="1"/>
  <c r="P67" i="2"/>
  <c r="Q67" i="2" s="1"/>
  <c r="P66" i="2"/>
  <c r="Q66" i="2" s="1"/>
  <c r="P65" i="2"/>
  <c r="Q65" i="2" s="1"/>
  <c r="P64" i="2"/>
  <c r="Q64" i="2" s="1"/>
  <c r="P63" i="2"/>
  <c r="Q63" i="2" s="1"/>
  <c r="P62" i="2"/>
  <c r="Q62" i="2" s="1"/>
  <c r="P61" i="2"/>
  <c r="Q61" i="2" s="1"/>
  <c r="P60" i="2"/>
  <c r="Q60" i="2" s="1"/>
  <c r="P59" i="2"/>
  <c r="Q59" i="2" s="1"/>
  <c r="P58" i="2"/>
  <c r="Q58" i="2" s="1"/>
  <c r="P57" i="2"/>
  <c r="Q57" i="2" s="1"/>
  <c r="P56" i="2"/>
  <c r="Q56" i="2" s="1"/>
  <c r="P55" i="2"/>
  <c r="Q55" i="2" s="1"/>
  <c r="P54" i="2"/>
  <c r="Q54" i="2" s="1"/>
  <c r="P53" i="2"/>
  <c r="Q53" i="2" s="1"/>
  <c r="P52" i="2"/>
  <c r="Q52" i="2" s="1"/>
  <c r="P51" i="2"/>
  <c r="Q51" i="2" s="1"/>
  <c r="P50" i="2"/>
  <c r="Q50" i="2" s="1"/>
  <c r="P49" i="2"/>
  <c r="Q49" i="2" s="1"/>
  <c r="P48" i="2"/>
  <c r="Q48" i="2" s="1"/>
  <c r="P47" i="2"/>
  <c r="Q47" i="2" s="1"/>
  <c r="P46" i="2"/>
  <c r="Q46" i="2" s="1"/>
  <c r="P45" i="2"/>
  <c r="Q45" i="2" s="1"/>
  <c r="P44" i="2"/>
  <c r="Q44" i="2" s="1"/>
  <c r="P42" i="2"/>
  <c r="Q42" i="2" s="1"/>
  <c r="P41" i="2"/>
  <c r="Q41" i="2" s="1"/>
  <c r="P40" i="2"/>
  <c r="Q40" i="2" s="1"/>
  <c r="P39" i="2"/>
  <c r="Q39" i="2" s="1"/>
  <c r="P38" i="2"/>
  <c r="Q38" i="2" s="1"/>
  <c r="P37" i="2"/>
  <c r="Q37" i="2" s="1"/>
  <c r="P36" i="2"/>
  <c r="Q36" i="2" s="1"/>
  <c r="P35" i="2"/>
  <c r="Q35" i="2" s="1"/>
  <c r="P34" i="2"/>
  <c r="Q34" i="2" s="1"/>
  <c r="P33" i="2"/>
  <c r="Q33" i="2" s="1"/>
  <c r="P32" i="2"/>
  <c r="Q32" i="2" s="1"/>
  <c r="P31" i="2"/>
  <c r="Q31" i="2" s="1"/>
  <c r="P30" i="2"/>
  <c r="Q30" i="2" s="1"/>
  <c r="P29" i="2"/>
  <c r="Q29" i="2" s="1"/>
  <c r="P28" i="2"/>
  <c r="Q28" i="2" s="1"/>
  <c r="P27" i="2"/>
  <c r="Q27" i="2" s="1"/>
  <c r="P26" i="2"/>
  <c r="Q26" i="2" s="1"/>
  <c r="P25" i="2"/>
  <c r="Q25" i="2" s="1"/>
  <c r="P24" i="2"/>
  <c r="Q24" i="2" s="1"/>
  <c r="P23" i="2"/>
  <c r="Q23" i="2" s="1"/>
  <c r="P22" i="2"/>
  <c r="Q22" i="2" s="1"/>
  <c r="P21" i="2"/>
  <c r="Q21" i="2" s="1"/>
  <c r="P20" i="2"/>
  <c r="Q20" i="2" s="1"/>
  <c r="P19" i="2"/>
  <c r="Q19" i="2" s="1"/>
  <c r="P18" i="2"/>
  <c r="Q18" i="2" s="1"/>
  <c r="P17" i="2"/>
  <c r="Q17" i="2" s="1"/>
  <c r="P16" i="2"/>
  <c r="Q16" i="2" s="1"/>
  <c r="P15" i="2"/>
  <c r="Q15" i="2" s="1"/>
  <c r="P14" i="2"/>
  <c r="Q14" i="2" s="1"/>
  <c r="P13" i="2"/>
  <c r="Q13" i="2" s="1"/>
  <c r="P12" i="2"/>
  <c r="Q12" i="2" s="1"/>
  <c r="P11" i="2"/>
  <c r="Q11" i="2" s="1"/>
  <c r="P10" i="2"/>
  <c r="Q10" i="2" s="1"/>
  <c r="P9" i="2"/>
  <c r="Q9" i="2" s="1"/>
  <c r="K78" i="2"/>
  <c r="L78" i="2"/>
  <c r="M78" i="2"/>
  <c r="N78" i="2"/>
  <c r="I7" i="2"/>
  <c r="N313" i="2"/>
  <c r="M313" i="2"/>
  <c r="J313" i="2"/>
  <c r="I313" i="2"/>
  <c r="H313" i="2"/>
  <c r="G313" i="2"/>
  <c r="N334" i="2"/>
  <c r="M334" i="2"/>
  <c r="L334" i="2"/>
  <c r="L314" i="2" s="1"/>
  <c r="L313" i="2" s="1"/>
  <c r="K334" i="2"/>
  <c r="J334" i="2"/>
  <c r="I334" i="2"/>
  <c r="H334" i="2"/>
  <c r="G334" i="2"/>
  <c r="N332" i="2"/>
  <c r="M332" i="2"/>
  <c r="L332" i="2"/>
  <c r="K332" i="2"/>
  <c r="J332" i="2"/>
  <c r="J314" i="2" s="1"/>
  <c r="I332" i="2"/>
  <c r="H332" i="2"/>
  <c r="G332" i="2"/>
  <c r="F332" i="2"/>
  <c r="N328" i="2"/>
  <c r="M328" i="2"/>
  <c r="L328" i="2"/>
  <c r="K328" i="2"/>
  <c r="J328" i="2"/>
  <c r="I328" i="2"/>
  <c r="I314" i="2" s="1"/>
  <c r="H328" i="2"/>
  <c r="G328" i="2"/>
  <c r="F328" i="2"/>
  <c r="N326" i="2"/>
  <c r="M326" i="2"/>
  <c r="L326" i="2"/>
  <c r="K326" i="2"/>
  <c r="J326" i="2"/>
  <c r="I326" i="2"/>
  <c r="H326" i="2"/>
  <c r="G326" i="2"/>
  <c r="F326" i="2"/>
  <c r="N322" i="2"/>
  <c r="M322" i="2"/>
  <c r="L322" i="2"/>
  <c r="K322" i="2"/>
  <c r="J322" i="2"/>
  <c r="I322" i="2"/>
  <c r="H322" i="2"/>
  <c r="G322" i="2"/>
  <c r="F322" i="2"/>
  <c r="N318" i="2"/>
  <c r="M318" i="2"/>
  <c r="L318" i="2"/>
  <c r="K318" i="2"/>
  <c r="J318" i="2"/>
  <c r="I318" i="2"/>
  <c r="H318" i="2"/>
  <c r="G318" i="2"/>
  <c r="F318" i="2"/>
  <c r="N315" i="2"/>
  <c r="M315" i="2"/>
  <c r="M314" i="2" s="1"/>
  <c r="L315" i="2"/>
  <c r="K315" i="2"/>
  <c r="J315" i="2"/>
  <c r="I315" i="2"/>
  <c r="H315" i="2"/>
  <c r="G315" i="2"/>
  <c r="F315" i="2"/>
  <c r="N314" i="2"/>
  <c r="E332" i="2"/>
  <c r="E328" i="2"/>
  <c r="E326" i="2"/>
  <c r="E322" i="2"/>
  <c r="E318" i="2"/>
  <c r="E315" i="2"/>
  <c r="F339" i="2"/>
  <c r="E339" i="2"/>
  <c r="F338" i="2"/>
  <c r="E338" i="2"/>
  <c r="F337" i="2"/>
  <c r="E337" i="2"/>
  <c r="F336" i="2"/>
  <c r="E336" i="2"/>
  <c r="F335" i="2"/>
  <c r="F334" i="2" s="1"/>
  <c r="F314" i="2" s="1"/>
  <c r="F313" i="2" s="1"/>
  <c r="E335" i="2"/>
  <c r="P335" i="2" s="1"/>
  <c r="Q335" i="2" s="1"/>
  <c r="F333" i="2"/>
  <c r="E333" i="2"/>
  <c r="F331" i="2"/>
  <c r="E331" i="2"/>
  <c r="F330" i="2"/>
  <c r="E330" i="2"/>
  <c r="F329" i="2"/>
  <c r="E329" i="2"/>
  <c r="F327" i="2"/>
  <c r="E327" i="2"/>
  <c r="F325" i="2"/>
  <c r="E325" i="2"/>
  <c r="F324" i="2"/>
  <c r="E324" i="2"/>
  <c r="F323" i="2"/>
  <c r="E323" i="2"/>
  <c r="F321" i="2"/>
  <c r="E321" i="2"/>
  <c r="F320" i="2"/>
  <c r="E320" i="2"/>
  <c r="F319" i="2"/>
  <c r="E319" i="2"/>
  <c r="F317" i="2"/>
  <c r="E317" i="2"/>
  <c r="F316" i="2"/>
  <c r="E316" i="2"/>
  <c r="J178" i="2"/>
  <c r="J177" i="2" s="1"/>
  <c r="J7" i="2" s="1"/>
  <c r="N179" i="2"/>
  <c r="M179" i="2"/>
  <c r="M178" i="2" s="1"/>
  <c r="M177" i="2" s="1"/>
  <c r="L179" i="2"/>
  <c r="L178" i="2" s="1"/>
  <c r="L177" i="2" s="1"/>
  <c r="K179" i="2"/>
  <c r="J179" i="2"/>
  <c r="I179" i="2"/>
  <c r="I178" i="2" s="1"/>
  <c r="I177" i="2" s="1"/>
  <c r="H179" i="2"/>
  <c r="H178" i="2" s="1"/>
  <c r="H177" i="2" s="1"/>
  <c r="H7" i="2" s="1"/>
  <c r="G179" i="2"/>
  <c r="F205" i="2"/>
  <c r="E205" i="2"/>
  <c r="L204" i="2"/>
  <c r="K204" i="2"/>
  <c r="J204" i="2"/>
  <c r="I204" i="2"/>
  <c r="H204" i="2"/>
  <c r="G204" i="2"/>
  <c r="F202" i="2"/>
  <c r="E202" i="2"/>
  <c r="L201" i="2"/>
  <c r="K201" i="2"/>
  <c r="J201" i="2"/>
  <c r="I201" i="2"/>
  <c r="H201" i="2"/>
  <c r="G201" i="2"/>
  <c r="L199" i="2"/>
  <c r="K199" i="2"/>
  <c r="J199" i="2"/>
  <c r="I199" i="2"/>
  <c r="F196" i="2"/>
  <c r="E196" i="2"/>
  <c r="F195" i="2"/>
  <c r="E195" i="2"/>
  <c r="F194" i="2"/>
  <c r="E194" i="2"/>
  <c r="L193" i="2"/>
  <c r="K193" i="2"/>
  <c r="J193" i="2"/>
  <c r="I193" i="2"/>
  <c r="H193" i="2"/>
  <c r="G193" i="2"/>
  <c r="F192" i="2"/>
  <c r="E192" i="2"/>
  <c r="L191" i="2"/>
  <c r="K191" i="2"/>
  <c r="J191" i="2"/>
  <c r="I191" i="2"/>
  <c r="H191" i="2"/>
  <c r="G191" i="2"/>
  <c r="F189" i="2"/>
  <c r="E189" i="2"/>
  <c r="L188" i="2"/>
  <c r="K188" i="2"/>
  <c r="J188" i="2"/>
  <c r="F188" i="2" s="1"/>
  <c r="I188" i="2"/>
  <c r="F187" i="2"/>
  <c r="E187" i="2"/>
  <c r="L186" i="2"/>
  <c r="K186" i="2"/>
  <c r="J186" i="2"/>
  <c r="I186" i="2"/>
  <c r="H186" i="2"/>
  <c r="G186" i="2"/>
  <c r="F185" i="2"/>
  <c r="E185" i="2"/>
  <c r="L184" i="2"/>
  <c r="K184" i="2"/>
  <c r="K178" i="2" s="1"/>
  <c r="J184" i="2"/>
  <c r="I184" i="2"/>
  <c r="H184" i="2"/>
  <c r="G184" i="2"/>
  <c r="G178" i="2" s="1"/>
  <c r="F183" i="2"/>
  <c r="E183" i="2"/>
  <c r="F182" i="2"/>
  <c r="E182" i="2"/>
  <c r="F181" i="2"/>
  <c r="E181" i="2"/>
  <c r="F180" i="2"/>
  <c r="F179" i="2" s="1"/>
  <c r="E180" i="2"/>
  <c r="M184" i="2"/>
  <c r="N184" i="2"/>
  <c r="M186" i="2"/>
  <c r="N186" i="2"/>
  <c r="N178" i="2" s="1"/>
  <c r="N177" i="2" s="1"/>
  <c r="M191" i="2"/>
  <c r="N191" i="2"/>
  <c r="M193" i="2"/>
  <c r="N193" i="2"/>
  <c r="M200" i="2"/>
  <c r="E200" i="2" s="1"/>
  <c r="E199" i="2" s="1"/>
  <c r="N200" i="2"/>
  <c r="F200" i="2" s="1"/>
  <c r="F199" i="2" s="1"/>
  <c r="P199" i="2" s="1"/>
  <c r="Q199" i="2" s="1"/>
  <c r="M203" i="2"/>
  <c r="E203" i="2" s="1"/>
  <c r="N203" i="2"/>
  <c r="F203" i="2" s="1"/>
  <c r="E206" i="2"/>
  <c r="F206" i="2"/>
  <c r="E207" i="2"/>
  <c r="F207" i="2"/>
  <c r="E209" i="2"/>
  <c r="F209" i="2"/>
  <c r="E334" i="2" l="1"/>
  <c r="P200" i="2"/>
  <c r="Q200" i="2" s="1"/>
  <c r="K314" i="2"/>
  <c r="K313" i="2" s="1"/>
  <c r="H314" i="2"/>
  <c r="G314" i="2"/>
  <c r="E204" i="2"/>
  <c r="K177" i="2"/>
  <c r="G177" i="2"/>
  <c r="G7" i="2" s="1"/>
  <c r="F184" i="2"/>
  <c r="F191" i="2"/>
  <c r="F204" i="2"/>
  <c r="E201" i="2"/>
  <c r="F201" i="2"/>
  <c r="E186" i="2"/>
  <c r="F193" i="2"/>
  <c r="F186" i="2"/>
  <c r="E188" i="2"/>
  <c r="E193" i="2"/>
  <c r="E191" i="2"/>
  <c r="E184" i="2"/>
  <c r="E179" i="2"/>
  <c r="P334" i="2" l="1"/>
  <c r="Q334" i="2" s="1"/>
  <c r="E314" i="2"/>
  <c r="F178" i="2"/>
  <c r="F177" i="2" s="1"/>
  <c r="E178" i="2"/>
  <c r="P314" i="2" l="1"/>
  <c r="Q314" i="2" s="1"/>
  <c r="E313" i="2"/>
  <c r="P313" i="2" s="1"/>
  <c r="Q313" i="2" s="1"/>
  <c r="E177" i="2"/>
  <c r="P177" i="2" s="1"/>
  <c r="Q177" i="2" s="1"/>
  <c r="P178" i="2"/>
  <c r="Q178" i="2" s="1"/>
  <c r="T331" i="2"/>
  <c r="T330" i="2"/>
  <c r="T329" i="2"/>
  <c r="T328" i="2"/>
  <c r="T327" i="2"/>
  <c r="T326" i="2"/>
  <c r="T325" i="2"/>
  <c r="T323" i="2"/>
  <c r="T321" i="2"/>
  <c r="T320" i="2"/>
  <c r="T318" i="2"/>
  <c r="T316" i="2"/>
  <c r="T315" i="2"/>
  <c r="T314" i="2" l="1"/>
  <c r="T324" i="2"/>
  <c r="N251" i="2" l="1"/>
  <c r="M251" i="2"/>
  <c r="L251" i="2"/>
  <c r="K251" i="2"/>
  <c r="J251" i="2"/>
  <c r="I251" i="2"/>
  <c r="H251" i="2"/>
  <c r="G251" i="2"/>
  <c r="F257" i="2"/>
  <c r="F256" i="2"/>
  <c r="F255" i="2"/>
  <c r="F254" i="2"/>
  <c r="F253" i="2"/>
  <c r="F252" i="2"/>
  <c r="E256" i="2"/>
  <c r="E255" i="2"/>
  <c r="E254" i="2"/>
  <c r="E253" i="2"/>
  <c r="E252" i="2"/>
  <c r="E257" i="2"/>
  <c r="E263" i="2"/>
  <c r="N258" i="2"/>
  <c r="M258" i="2"/>
  <c r="L258" i="2"/>
  <c r="K258" i="2"/>
  <c r="J258" i="2"/>
  <c r="I258" i="2"/>
  <c r="H258" i="2"/>
  <c r="G258" i="2"/>
  <c r="F264" i="2"/>
  <c r="F263" i="2"/>
  <c r="F262" i="2"/>
  <c r="F261" i="2"/>
  <c r="F260" i="2"/>
  <c r="F259" i="2"/>
  <c r="E262" i="2"/>
  <c r="E261" i="2"/>
  <c r="E260" i="2"/>
  <c r="E259" i="2"/>
  <c r="E264" i="2"/>
  <c r="F251" i="2" l="1"/>
  <c r="E251" i="2"/>
  <c r="F258" i="2"/>
  <c r="E258" i="2"/>
  <c r="N265" i="2"/>
  <c r="M265" i="2"/>
  <c r="L265" i="2"/>
  <c r="L250" i="2" s="1"/>
  <c r="L249" i="2" s="1"/>
  <c r="K265" i="2"/>
  <c r="K250" i="2" s="1"/>
  <c r="K249" i="2" s="1"/>
  <c r="J265" i="2"/>
  <c r="I265" i="2"/>
  <c r="H265" i="2"/>
  <c r="G265" i="2"/>
  <c r="F268" i="2"/>
  <c r="E268" i="2"/>
  <c r="F267" i="2"/>
  <c r="E267" i="2"/>
  <c r="F266" i="2"/>
  <c r="E266" i="2"/>
  <c r="N269" i="2"/>
  <c r="M269" i="2"/>
  <c r="L269" i="2"/>
  <c r="K269" i="2"/>
  <c r="J269" i="2"/>
  <c r="I269" i="2"/>
  <c r="H269" i="2"/>
  <c r="G269" i="2"/>
  <c r="N250" i="2" l="1"/>
  <c r="N249" i="2" s="1"/>
  <c r="G250" i="2"/>
  <c r="G249" i="2" s="1"/>
  <c r="H250" i="2"/>
  <c r="H249" i="2" s="1"/>
  <c r="I250" i="2"/>
  <c r="I249" i="2" s="1"/>
  <c r="M250" i="2"/>
  <c r="M249" i="2" s="1"/>
  <c r="J250" i="2"/>
  <c r="J249" i="2" s="1"/>
  <c r="E269" i="2"/>
  <c r="F269" i="2"/>
  <c r="F265" i="2"/>
  <c r="E265" i="2"/>
  <c r="E270" i="2"/>
  <c r="F270" i="2"/>
  <c r="E271" i="2"/>
  <c r="F271" i="2"/>
  <c r="E272" i="2"/>
  <c r="F272" i="2"/>
  <c r="F273" i="2"/>
  <c r="E273" i="2"/>
  <c r="L119" i="2"/>
  <c r="K119" i="2"/>
  <c r="J119" i="2"/>
  <c r="I119" i="2"/>
  <c r="H119" i="2"/>
  <c r="G119" i="2"/>
  <c r="N120" i="2"/>
  <c r="N119" i="2" s="1"/>
  <c r="M120" i="2"/>
  <c r="M119" i="2" s="1"/>
  <c r="F123" i="2"/>
  <c r="E123" i="2"/>
  <c r="N117" i="2"/>
  <c r="M117" i="2"/>
  <c r="L117" i="2"/>
  <c r="K117" i="2"/>
  <c r="J117" i="2"/>
  <c r="I117" i="2"/>
  <c r="H117" i="2"/>
  <c r="G117" i="2"/>
  <c r="L115" i="2"/>
  <c r="K115" i="2"/>
  <c r="J115" i="2"/>
  <c r="I115" i="2"/>
  <c r="H115" i="2"/>
  <c r="G115" i="2"/>
  <c r="N98" i="2"/>
  <c r="M98" i="2"/>
  <c r="L98" i="2"/>
  <c r="K98" i="2"/>
  <c r="J98" i="2"/>
  <c r="I98" i="2"/>
  <c r="H98" i="2"/>
  <c r="G98" i="2"/>
  <c r="N105" i="2"/>
  <c r="M105" i="2"/>
  <c r="L105" i="2"/>
  <c r="K105" i="2"/>
  <c r="J105" i="2"/>
  <c r="I105" i="2"/>
  <c r="H105" i="2"/>
  <c r="G105" i="2"/>
  <c r="F121" i="2"/>
  <c r="E121" i="2"/>
  <c r="F118" i="2"/>
  <c r="E118" i="2"/>
  <c r="E116" i="2"/>
  <c r="F114" i="2"/>
  <c r="E114" i="2"/>
  <c r="F113" i="2"/>
  <c r="E113" i="2"/>
  <c r="F112" i="2"/>
  <c r="E112" i="2"/>
  <c r="F111" i="2"/>
  <c r="E111" i="2"/>
  <c r="F110" i="2"/>
  <c r="E110" i="2"/>
  <c r="F109" i="2"/>
  <c r="E109" i="2"/>
  <c r="F108" i="2"/>
  <c r="E108" i="2"/>
  <c r="F107" i="2"/>
  <c r="E107" i="2"/>
  <c r="F106" i="2"/>
  <c r="E106" i="2"/>
  <c r="F104" i="2"/>
  <c r="E104" i="2"/>
  <c r="F103" i="2"/>
  <c r="E103" i="2"/>
  <c r="F102" i="2"/>
  <c r="E102" i="2"/>
  <c r="F101" i="2"/>
  <c r="E101" i="2"/>
  <c r="F100" i="2"/>
  <c r="E100" i="2"/>
  <c r="F99" i="2"/>
  <c r="E99" i="2"/>
  <c r="F250" i="2" l="1"/>
  <c r="E250" i="2"/>
  <c r="E249" i="2"/>
  <c r="F249" i="2"/>
  <c r="E98" i="2"/>
  <c r="L97" i="2"/>
  <c r="L96" i="2" s="1"/>
  <c r="E117" i="2"/>
  <c r="F98" i="2"/>
  <c r="F117" i="2"/>
  <c r="F115" i="2"/>
  <c r="K97" i="2"/>
  <c r="K96" i="2" s="1"/>
  <c r="E115" i="2"/>
  <c r="F119" i="2"/>
  <c r="N97" i="2"/>
  <c r="N96" i="2" s="1"/>
  <c r="M97" i="2"/>
  <c r="M96" i="2" s="1"/>
  <c r="E119" i="2"/>
  <c r="I97" i="2"/>
  <c r="I96" i="2" s="1"/>
  <c r="J97" i="2"/>
  <c r="J96" i="2" s="1"/>
  <c r="F120" i="2"/>
  <c r="H97" i="2"/>
  <c r="H96" i="2" s="1"/>
  <c r="E120" i="2"/>
  <c r="G97" i="2"/>
  <c r="G96" i="2" s="1"/>
  <c r="E97" i="2" l="1"/>
  <c r="F97" i="2"/>
  <c r="N211" i="2" l="1"/>
  <c r="M211" i="2"/>
  <c r="L211" i="2"/>
  <c r="K211" i="2"/>
  <c r="J211" i="2"/>
  <c r="I211" i="2"/>
  <c r="H211" i="2"/>
  <c r="G211" i="2"/>
  <c r="F211" i="2"/>
  <c r="E211" i="2"/>
  <c r="F371" i="2" l="1"/>
  <c r="E371" i="2"/>
  <c r="F370" i="2"/>
  <c r="E370" i="2"/>
  <c r="F369" i="2"/>
  <c r="E369" i="2"/>
  <c r="F368" i="2"/>
  <c r="E368" i="2"/>
  <c r="F367" i="2"/>
  <c r="E367" i="2"/>
  <c r="F366" i="2"/>
  <c r="E366" i="2"/>
  <c r="F365" i="2"/>
  <c r="E365" i="2"/>
  <c r="F364" i="2"/>
  <c r="E364" i="2"/>
  <c r="F363" i="2"/>
  <c r="E363" i="2"/>
  <c r="F362" i="2"/>
  <c r="E362" i="2"/>
  <c r="L361" i="2"/>
  <c r="K361" i="2"/>
  <c r="J361" i="2"/>
  <c r="I361" i="2"/>
  <c r="H361" i="2"/>
  <c r="G361" i="2"/>
  <c r="F360" i="2"/>
  <c r="E360" i="2"/>
  <c r="F359" i="2"/>
  <c r="E359" i="2"/>
  <c r="F358" i="2"/>
  <c r="E358" i="2"/>
  <c r="L357" i="2"/>
  <c r="K357" i="2"/>
  <c r="E357" i="2" s="1"/>
  <c r="F357" i="2"/>
  <c r="F355" i="2"/>
  <c r="E355" i="2"/>
  <c r="F354" i="2"/>
  <c r="E354" i="2"/>
  <c r="F353" i="2"/>
  <c r="E353" i="2"/>
  <c r="F352" i="2"/>
  <c r="E352" i="2"/>
  <c r="F351" i="2"/>
  <c r="E351" i="2"/>
  <c r="F350" i="2"/>
  <c r="E350" i="2"/>
  <c r="F349" i="2"/>
  <c r="E349" i="2"/>
  <c r="F348" i="2"/>
  <c r="E348" i="2"/>
  <c r="F347" i="2"/>
  <c r="E347" i="2"/>
  <c r="F346" i="2"/>
  <c r="E346" i="2"/>
  <c r="F345" i="2"/>
  <c r="E345" i="2"/>
  <c r="L344" i="2"/>
  <c r="K344" i="2"/>
  <c r="J344" i="2"/>
  <c r="I344" i="2"/>
  <c r="H344" i="2"/>
  <c r="G344" i="2"/>
  <c r="F343" i="2"/>
  <c r="E343" i="2"/>
  <c r="N342" i="2"/>
  <c r="N341" i="2" s="1"/>
  <c r="M342" i="2"/>
  <c r="M341" i="2" s="1"/>
  <c r="I342" i="2" l="1"/>
  <c r="I341" i="2" s="1"/>
  <c r="L342" i="2"/>
  <c r="L341" i="2" s="1"/>
  <c r="F344" i="2"/>
  <c r="H342" i="2"/>
  <c r="H341" i="2" s="1"/>
  <c r="E361" i="2"/>
  <c r="F361" i="2"/>
  <c r="G342" i="2"/>
  <c r="G341" i="2" s="1"/>
  <c r="J342" i="2"/>
  <c r="J341" i="2" s="1"/>
  <c r="K342" i="2"/>
  <c r="K341" i="2" s="1"/>
  <c r="E344" i="2"/>
  <c r="F342" i="2" l="1"/>
  <c r="F341" i="2" s="1"/>
  <c r="E342" i="2"/>
  <c r="E341" i="2" s="1"/>
  <c r="N277" i="2" l="1"/>
  <c r="M277" i="2"/>
  <c r="L277" i="2"/>
  <c r="K277" i="2"/>
  <c r="J277" i="2"/>
  <c r="I277" i="2"/>
  <c r="H277" i="2"/>
  <c r="F310" i="2"/>
  <c r="F309" i="2" s="1"/>
  <c r="E310" i="2"/>
  <c r="E309" i="2" s="1"/>
  <c r="F307" i="2"/>
  <c r="E307" i="2"/>
  <c r="N306" i="2"/>
  <c r="M306" i="2"/>
  <c r="L306" i="2"/>
  <c r="K306" i="2"/>
  <c r="J306" i="2"/>
  <c r="I306" i="2"/>
  <c r="H306" i="2"/>
  <c r="G306" i="2"/>
  <c r="F303" i="2"/>
  <c r="E303" i="2"/>
  <c r="N302" i="2"/>
  <c r="M302" i="2"/>
  <c r="L302" i="2"/>
  <c r="K302" i="2"/>
  <c r="J302" i="2"/>
  <c r="I302" i="2"/>
  <c r="H302" i="2"/>
  <c r="G302" i="2"/>
  <c r="F300" i="2"/>
  <c r="E300" i="2"/>
  <c r="F299" i="2"/>
  <c r="E299" i="2"/>
  <c r="F298" i="2"/>
  <c r="E298" i="2"/>
  <c r="F297" i="2"/>
  <c r="E297" i="2"/>
  <c r="N296" i="2"/>
  <c r="M296" i="2"/>
  <c r="L296" i="2"/>
  <c r="K296" i="2"/>
  <c r="J296" i="2"/>
  <c r="I296" i="2"/>
  <c r="H296" i="2"/>
  <c r="G296" i="2"/>
  <c r="F295" i="2"/>
  <c r="F294" i="2" s="1"/>
  <c r="E295" i="2"/>
  <c r="E294" i="2" s="1"/>
  <c r="N294" i="2"/>
  <c r="M294" i="2"/>
  <c r="L294" i="2"/>
  <c r="K294" i="2"/>
  <c r="J294" i="2"/>
  <c r="I294" i="2"/>
  <c r="H294" i="2"/>
  <c r="G294" i="2"/>
  <c r="F293" i="2"/>
  <c r="E293" i="2"/>
  <c r="F292" i="2"/>
  <c r="E292" i="2"/>
  <c r="F291" i="2"/>
  <c r="E291" i="2"/>
  <c r="F290" i="2"/>
  <c r="E290" i="2"/>
  <c r="F289" i="2"/>
  <c r="E289" i="2"/>
  <c r="F288" i="2"/>
  <c r="E288" i="2"/>
  <c r="F287" i="2"/>
  <c r="E287" i="2"/>
  <c r="F286" i="2"/>
  <c r="E286" i="2"/>
  <c r="F285" i="2"/>
  <c r="E285" i="2"/>
  <c r="N284" i="2"/>
  <c r="M284" i="2"/>
  <c r="L284" i="2"/>
  <c r="K284" i="2"/>
  <c r="J284" i="2"/>
  <c r="I284" i="2"/>
  <c r="H284" i="2"/>
  <c r="G284" i="2"/>
  <c r="F283" i="2"/>
  <c r="E283" i="2"/>
  <c r="F282" i="2"/>
  <c r="E282" i="2"/>
  <c r="F281" i="2"/>
  <c r="E281" i="2"/>
  <c r="F280" i="2"/>
  <c r="E280" i="2"/>
  <c r="F279" i="2"/>
  <c r="E279" i="2"/>
  <c r="F278" i="2"/>
  <c r="E278" i="2"/>
  <c r="G277" i="2"/>
  <c r="F306" i="2" l="1"/>
  <c r="E302" i="2"/>
  <c r="E296" i="2"/>
  <c r="F296" i="2"/>
  <c r="L276" i="2"/>
  <c r="L275" i="2" s="1"/>
  <c r="E284" i="2"/>
  <c r="N276" i="2"/>
  <c r="N275" i="2" s="1"/>
  <c r="F284" i="2"/>
  <c r="G276" i="2"/>
  <c r="G275" i="2" s="1"/>
  <c r="J276" i="2"/>
  <c r="J275" i="2" s="1"/>
  <c r="H276" i="2"/>
  <c r="H275" i="2" s="1"/>
  <c r="F277" i="2"/>
  <c r="K276" i="2"/>
  <c r="K275" i="2" s="1"/>
  <c r="E277" i="2"/>
  <c r="M276" i="2"/>
  <c r="M275" i="2" s="1"/>
  <c r="I276" i="2"/>
  <c r="I275" i="2" s="1"/>
  <c r="F302" i="2"/>
  <c r="E306" i="2"/>
  <c r="E276" i="2" l="1"/>
  <c r="E275" i="2" s="1"/>
  <c r="F276" i="2"/>
  <c r="F275" i="2" s="1"/>
  <c r="F173" i="2" l="1"/>
  <c r="E173" i="2"/>
  <c r="F172" i="2"/>
  <c r="E172" i="2"/>
  <c r="N155" i="2"/>
  <c r="N154" i="2" s="1"/>
  <c r="M155" i="2"/>
  <c r="M154" i="2" s="1"/>
  <c r="L155" i="2"/>
  <c r="L154" i="2" s="1"/>
  <c r="K155" i="2"/>
  <c r="K154" i="2" s="1"/>
  <c r="J155" i="2"/>
  <c r="J154" i="2" s="1"/>
  <c r="I155" i="2"/>
  <c r="I154" i="2" s="1"/>
  <c r="H155" i="2"/>
  <c r="H154" i="2" s="1"/>
  <c r="G155" i="2"/>
  <c r="G154" i="2" s="1"/>
  <c r="F175" i="2"/>
  <c r="E175" i="2"/>
  <c r="F174" i="2"/>
  <c r="E174" i="2"/>
  <c r="F171" i="2"/>
  <c r="E171" i="2"/>
  <c r="F170" i="2"/>
  <c r="E170" i="2"/>
  <c r="F169" i="2"/>
  <c r="E169" i="2"/>
  <c r="F168" i="2"/>
  <c r="E168" i="2"/>
  <c r="F167" i="2"/>
  <c r="E167" i="2"/>
  <c r="F166" i="2"/>
  <c r="E166" i="2"/>
  <c r="F165" i="2"/>
  <c r="E165" i="2"/>
  <c r="F164" i="2"/>
  <c r="E164" i="2"/>
  <c r="F162" i="2"/>
  <c r="E162" i="2"/>
  <c r="F161" i="2"/>
  <c r="E161" i="2"/>
  <c r="F160" i="2"/>
  <c r="E160" i="2"/>
  <c r="F159" i="2"/>
  <c r="E159" i="2"/>
  <c r="F158" i="2"/>
  <c r="E158" i="2"/>
  <c r="F157" i="2"/>
  <c r="E157" i="2"/>
  <c r="F156" i="2"/>
  <c r="E156" i="2"/>
  <c r="N148" i="2"/>
  <c r="M148" i="2"/>
  <c r="L148" i="2"/>
  <c r="K148" i="2"/>
  <c r="J148" i="2"/>
  <c r="I148" i="2"/>
  <c r="H148" i="2"/>
  <c r="G148" i="2"/>
  <c r="N145" i="2"/>
  <c r="M145" i="2"/>
  <c r="L145" i="2"/>
  <c r="K145" i="2"/>
  <c r="J145" i="2"/>
  <c r="I145" i="2"/>
  <c r="H145" i="2"/>
  <c r="G145" i="2"/>
  <c r="N136" i="2"/>
  <c r="M136" i="2"/>
  <c r="L136" i="2"/>
  <c r="K136" i="2"/>
  <c r="J136" i="2"/>
  <c r="I136" i="2"/>
  <c r="H136" i="2"/>
  <c r="G136" i="2"/>
  <c r="N130" i="2"/>
  <c r="M130" i="2"/>
  <c r="M129" i="2" s="1"/>
  <c r="M128" i="2" s="1"/>
  <c r="L130" i="2"/>
  <c r="L129" i="2" s="1"/>
  <c r="L128" i="2" s="1"/>
  <c r="K130" i="2"/>
  <c r="K129" i="2" s="1"/>
  <c r="K128" i="2" s="1"/>
  <c r="J130" i="2"/>
  <c r="I130" i="2"/>
  <c r="H130" i="2"/>
  <c r="G130" i="2"/>
  <c r="F152" i="2"/>
  <c r="E152" i="2"/>
  <c r="F151" i="2"/>
  <c r="E151" i="2"/>
  <c r="F150" i="2"/>
  <c r="E150" i="2"/>
  <c r="F149" i="2"/>
  <c r="E149" i="2"/>
  <c r="E148" i="2" s="1"/>
  <c r="F147" i="2"/>
  <c r="E147" i="2"/>
  <c r="F146" i="2"/>
  <c r="E146" i="2"/>
  <c r="F144" i="2"/>
  <c r="E144" i="2"/>
  <c r="F143" i="2"/>
  <c r="E143" i="2"/>
  <c r="F142" i="2"/>
  <c r="E142" i="2"/>
  <c r="F141" i="2"/>
  <c r="E141" i="2"/>
  <c r="F140" i="2"/>
  <c r="E140" i="2"/>
  <c r="F139" i="2"/>
  <c r="E139" i="2"/>
  <c r="F138" i="2"/>
  <c r="E138" i="2"/>
  <c r="F137" i="2"/>
  <c r="E137" i="2"/>
  <c r="F135" i="2"/>
  <c r="E135" i="2"/>
  <c r="F134" i="2"/>
  <c r="E134" i="2"/>
  <c r="F133" i="2"/>
  <c r="E133" i="2"/>
  <c r="F132" i="2"/>
  <c r="E132" i="2"/>
  <c r="F131" i="2"/>
  <c r="E131" i="2"/>
  <c r="F154" i="2" l="1"/>
  <c r="E154" i="2"/>
  <c r="J129" i="2"/>
  <c r="J128" i="2" s="1"/>
  <c r="N129" i="2"/>
  <c r="N128" i="2" s="1"/>
  <c r="E155" i="2"/>
  <c r="F155" i="2"/>
  <c r="F130" i="2"/>
  <c r="E130" i="2"/>
  <c r="E136" i="2"/>
  <c r="E145" i="2"/>
  <c r="F148" i="2"/>
  <c r="F136" i="2"/>
  <c r="F145" i="2"/>
  <c r="I129" i="2"/>
  <c r="I128" i="2" s="1"/>
  <c r="G129" i="2"/>
  <c r="G128" i="2" s="1"/>
  <c r="H129" i="2"/>
  <c r="H128" i="2" s="1"/>
  <c r="E129" i="2" l="1"/>
  <c r="E128" i="2" s="1"/>
  <c r="F129" i="2"/>
  <c r="F128" i="2" s="1"/>
  <c r="F94" i="2" l="1"/>
  <c r="E94" i="2"/>
  <c r="F93" i="2"/>
  <c r="E93" i="2"/>
  <c r="F92" i="2"/>
  <c r="E92" i="2"/>
  <c r="J91" i="2"/>
  <c r="J90" i="2" s="1"/>
  <c r="J89" i="2" s="1"/>
  <c r="I91" i="2"/>
  <c r="I90" i="2" s="1"/>
  <c r="H91" i="2"/>
  <c r="H90" i="2" s="1"/>
  <c r="G91" i="2"/>
  <c r="L89" i="2"/>
  <c r="K89" i="2"/>
  <c r="F88" i="2"/>
  <c r="E88" i="2"/>
  <c r="N87" i="2"/>
  <c r="M87" i="2"/>
  <c r="L87" i="2"/>
  <c r="K87" i="2"/>
  <c r="J87" i="2"/>
  <c r="I87" i="2"/>
  <c r="H87" i="2"/>
  <c r="G87" i="2"/>
  <c r="F86" i="2"/>
  <c r="E86" i="2"/>
  <c r="F85" i="2"/>
  <c r="E85" i="2"/>
  <c r="F84" i="2"/>
  <c r="E84" i="2"/>
  <c r="F83" i="2"/>
  <c r="E83" i="2"/>
  <c r="F82" i="2"/>
  <c r="E82" i="2"/>
  <c r="F81" i="2"/>
  <c r="E81" i="2"/>
  <c r="F80" i="2"/>
  <c r="E80" i="2"/>
  <c r="F79" i="2"/>
  <c r="E79" i="2"/>
  <c r="J78" i="2"/>
  <c r="I78" i="2"/>
  <c r="H78" i="2"/>
  <c r="G78" i="2"/>
  <c r="F77" i="2"/>
  <c r="E77" i="2"/>
  <c r="F76" i="2"/>
  <c r="E76" i="2"/>
  <c r="F75" i="2"/>
  <c r="E75" i="2"/>
  <c r="F74" i="2"/>
  <c r="E74" i="2"/>
  <c r="F73" i="2"/>
  <c r="E73" i="2"/>
  <c r="F72" i="2"/>
  <c r="E72" i="2"/>
  <c r="N71" i="2"/>
  <c r="N70" i="2" s="1"/>
  <c r="N69" i="2" s="1"/>
  <c r="N7" i="2" s="1"/>
  <c r="M71" i="2"/>
  <c r="M70" i="2" s="1"/>
  <c r="M69" i="2" s="1"/>
  <c r="M7" i="2" s="1"/>
  <c r="L71" i="2"/>
  <c r="L70" i="2" s="1"/>
  <c r="L69" i="2" s="1"/>
  <c r="L7" i="2" s="1"/>
  <c r="K71" i="2"/>
  <c r="J71" i="2"/>
  <c r="I71" i="2"/>
  <c r="H71" i="2"/>
  <c r="G71" i="2"/>
  <c r="F78" i="2" l="1"/>
  <c r="F87" i="2"/>
  <c r="E87" i="2"/>
  <c r="F71" i="2"/>
  <c r="K70" i="2"/>
  <c r="K69" i="2" s="1"/>
  <c r="K7" i="2" s="1"/>
  <c r="E71" i="2"/>
  <c r="J70" i="2"/>
  <c r="J69" i="2" s="1"/>
  <c r="G90" i="2"/>
  <c r="E90" i="2" s="1"/>
  <c r="E91" i="2"/>
  <c r="E78" i="2"/>
  <c r="F90" i="2"/>
  <c r="F91" i="2"/>
  <c r="H89" i="2"/>
  <c r="I89" i="2"/>
  <c r="I70" i="2" s="1"/>
  <c r="I69" i="2" s="1"/>
  <c r="G89" i="2" l="1"/>
  <c r="G70" i="2" s="1"/>
  <c r="G69" i="2" s="1"/>
  <c r="F89" i="2"/>
  <c r="H70" i="2"/>
  <c r="E70" i="2" l="1"/>
  <c r="E69" i="2" s="1"/>
  <c r="E7" i="2" s="1"/>
  <c r="E89" i="2"/>
  <c r="F70" i="2"/>
  <c r="F69" i="2" s="1"/>
  <c r="F7" i="2" s="1"/>
  <c r="H69" i="2"/>
  <c r="N45" i="2" l="1"/>
  <c r="N44" i="2" s="1"/>
  <c r="M45" i="2"/>
  <c r="M44" i="2" s="1"/>
  <c r="L45" i="2"/>
  <c r="L44" i="2" s="1"/>
  <c r="K45" i="2"/>
  <c r="K44" i="2" s="1"/>
  <c r="J45" i="2"/>
  <c r="J44" i="2" s="1"/>
  <c r="I45" i="2"/>
  <c r="I44" i="2" s="1"/>
  <c r="H45" i="2"/>
  <c r="H44" i="2" s="1"/>
  <c r="G45" i="2"/>
  <c r="G44" i="2" s="1"/>
  <c r="F67" i="2"/>
  <c r="E67" i="2"/>
  <c r="F66" i="2"/>
  <c r="E66" i="2"/>
  <c r="F65" i="2"/>
  <c r="E65" i="2"/>
  <c r="F64" i="2"/>
  <c r="E64" i="2"/>
  <c r="F63" i="2"/>
  <c r="E63" i="2"/>
  <c r="F62" i="2"/>
  <c r="E62" i="2"/>
  <c r="F61" i="2"/>
  <c r="E61" i="2"/>
  <c r="F60" i="2"/>
  <c r="E60" i="2"/>
  <c r="F59" i="2"/>
  <c r="E59" i="2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2" i="2"/>
  <c r="E42" i="2"/>
  <c r="F41" i="2"/>
  <c r="E41" i="2"/>
  <c r="F40" i="2"/>
  <c r="E40" i="2"/>
  <c r="F39" i="2"/>
  <c r="E39" i="2"/>
  <c r="F38" i="2"/>
  <c r="E38" i="2"/>
  <c r="L37" i="2"/>
  <c r="K37" i="2"/>
  <c r="J37" i="2"/>
  <c r="I37" i="2"/>
  <c r="H37" i="2"/>
  <c r="G37" i="2"/>
  <c r="F37" i="2"/>
  <c r="F36" i="2"/>
  <c r="E36" i="2"/>
  <c r="F35" i="2"/>
  <c r="E35" i="2"/>
  <c r="F34" i="2"/>
  <c r="E34" i="2"/>
  <c r="L33" i="2"/>
  <c r="K33" i="2"/>
  <c r="J33" i="2"/>
  <c r="I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N20" i="2"/>
  <c r="N10" i="2" s="1"/>
  <c r="N9" i="2" s="1"/>
  <c r="M20" i="2"/>
  <c r="L20" i="2"/>
  <c r="K20" i="2"/>
  <c r="J20" i="2"/>
  <c r="I20" i="2"/>
  <c r="H20" i="2"/>
  <c r="G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M11" i="2"/>
  <c r="L11" i="2"/>
  <c r="K11" i="2"/>
  <c r="J11" i="2"/>
  <c r="I11" i="2"/>
  <c r="H11" i="2"/>
  <c r="G11" i="2"/>
  <c r="L10" i="2" l="1"/>
  <c r="L9" i="2" s="1"/>
  <c r="G10" i="2"/>
  <c r="G9" i="2" s="1"/>
  <c r="F20" i="2"/>
  <c r="F45" i="2"/>
  <c r="F44" i="2" s="1"/>
  <c r="H10" i="2"/>
  <c r="H9" i="2" s="1"/>
  <c r="J10" i="2"/>
  <c r="J9" i="2" s="1"/>
  <c r="E45" i="2"/>
  <c r="E44" i="2" s="1"/>
  <c r="F11" i="2"/>
  <c r="I10" i="2"/>
  <c r="I9" i="2" s="1"/>
  <c r="E20" i="2"/>
  <c r="E37" i="2"/>
  <c r="K10" i="2"/>
  <c r="K9" i="2" s="1"/>
  <c r="M10" i="2"/>
  <c r="M9" i="2" s="1"/>
  <c r="E11" i="2"/>
  <c r="E33" i="2"/>
  <c r="F33" i="2"/>
  <c r="F10" i="2" s="1"/>
  <c r="F9" i="2" s="1"/>
  <c r="E10" i="2" l="1"/>
  <c r="E9" i="2" s="1"/>
  <c r="F28" i="1"/>
  <c r="M28" i="1"/>
  <c r="L28" i="1"/>
  <c r="K28" i="1"/>
  <c r="J28" i="1"/>
  <c r="I28" i="1"/>
  <c r="H28" i="1"/>
  <c r="G28" i="1"/>
  <c r="H17" i="1"/>
  <c r="K51" i="1"/>
  <c r="M42" i="1" l="1"/>
  <c r="L42" i="1"/>
  <c r="K42" i="1"/>
  <c r="J42" i="1"/>
  <c r="I42" i="1"/>
  <c r="H42" i="1"/>
  <c r="G42" i="1"/>
  <c r="F42" i="1"/>
  <c r="E88" i="1"/>
  <c r="D88" i="1"/>
  <c r="E87" i="1"/>
  <c r="D87" i="1"/>
  <c r="O87" i="1" s="1"/>
  <c r="E86" i="1"/>
  <c r="D86" i="1"/>
  <c r="E85" i="1"/>
  <c r="D85" i="1"/>
  <c r="E84" i="1"/>
  <c r="D84" i="1"/>
  <c r="G83" i="1"/>
  <c r="F83" i="1"/>
  <c r="M83" i="1"/>
  <c r="L83" i="1"/>
  <c r="K83" i="1"/>
  <c r="J83" i="1"/>
  <c r="I83" i="1"/>
  <c r="H83" i="1"/>
  <c r="E64" i="1"/>
  <c r="D64" i="1"/>
  <c r="G63" i="1"/>
  <c r="F63" i="1"/>
  <c r="M63" i="1"/>
  <c r="L63" i="1"/>
  <c r="K63" i="1"/>
  <c r="J63" i="1"/>
  <c r="I63" i="1"/>
  <c r="H63" i="1"/>
  <c r="P88" i="1" l="1"/>
  <c r="P87" i="1"/>
  <c r="O64" i="1"/>
  <c r="P64" i="1"/>
  <c r="D83" i="1"/>
  <c r="E83" i="1"/>
  <c r="O88" i="1"/>
  <c r="D42" i="1"/>
  <c r="E42" i="1"/>
  <c r="E49" i="1"/>
  <c r="D49" i="1"/>
  <c r="M34" i="1"/>
  <c r="L34" i="1"/>
  <c r="K34" i="1"/>
  <c r="J34" i="1"/>
  <c r="I34" i="1"/>
  <c r="H34" i="1"/>
  <c r="G34" i="1"/>
  <c r="F34" i="1"/>
  <c r="E38" i="1"/>
  <c r="D38" i="1"/>
  <c r="E37" i="1"/>
  <c r="D37" i="1"/>
  <c r="E36" i="1"/>
  <c r="D36" i="1"/>
  <c r="E35" i="1"/>
  <c r="D35" i="1"/>
  <c r="D33" i="1"/>
  <c r="E33" i="1"/>
  <c r="F39" i="1"/>
  <c r="G39" i="1"/>
  <c r="H39" i="1"/>
  <c r="I39" i="1"/>
  <c r="J39" i="1"/>
  <c r="K39" i="1"/>
  <c r="L39" i="1"/>
  <c r="M39" i="1"/>
  <c r="D40" i="1"/>
  <c r="E40" i="1"/>
  <c r="D41" i="1"/>
  <c r="E41" i="1"/>
  <c r="D43" i="1"/>
  <c r="E43" i="1"/>
  <c r="D44" i="1"/>
  <c r="E44" i="1"/>
  <c r="D45" i="1"/>
  <c r="E45" i="1"/>
  <c r="P45" i="1" s="1"/>
  <c r="D46" i="1"/>
  <c r="E46" i="1"/>
  <c r="D47" i="1"/>
  <c r="E47" i="1"/>
  <c r="P47" i="1" s="1"/>
  <c r="M17" i="1"/>
  <c r="L17" i="1"/>
  <c r="K17" i="1"/>
  <c r="J17" i="1"/>
  <c r="I17" i="1"/>
  <c r="G17" i="1"/>
  <c r="F17" i="1"/>
  <c r="E32" i="1"/>
  <c r="D32" i="1"/>
  <c r="M31" i="1"/>
  <c r="L31" i="1"/>
  <c r="K31" i="1"/>
  <c r="J31" i="1"/>
  <c r="I31" i="1"/>
  <c r="H31" i="1"/>
  <c r="G31" i="1"/>
  <c r="F31" i="1"/>
  <c r="E30" i="1"/>
  <c r="D30" i="1"/>
  <c r="E29" i="1"/>
  <c r="D29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P20" i="1" s="1"/>
  <c r="D20" i="1"/>
  <c r="E19" i="1"/>
  <c r="D19" i="1"/>
  <c r="E18" i="1"/>
  <c r="D18" i="1"/>
  <c r="P24" i="1" l="1"/>
  <c r="P49" i="1"/>
  <c r="P18" i="1"/>
  <c r="P29" i="1"/>
  <c r="P22" i="1"/>
  <c r="E17" i="1"/>
  <c r="O49" i="1"/>
  <c r="P32" i="1"/>
  <c r="P33" i="1"/>
  <c r="P38" i="1"/>
  <c r="P19" i="1"/>
  <c r="D17" i="1"/>
  <c r="P43" i="1"/>
  <c r="D31" i="1"/>
  <c r="E31" i="1"/>
  <c r="P23" i="1"/>
  <c r="P27" i="1"/>
  <c r="P46" i="1"/>
  <c r="P44" i="1"/>
  <c r="P40" i="1"/>
  <c r="P41" i="1"/>
  <c r="O29" i="1"/>
  <c r="O33" i="1"/>
  <c r="O41" i="1"/>
  <c r="O47" i="1"/>
  <c r="O18" i="1"/>
  <c r="O22" i="1"/>
  <c r="O44" i="1"/>
  <c r="O19" i="1"/>
  <c r="O23" i="1"/>
  <c r="O27" i="1"/>
  <c r="O45" i="1"/>
  <c r="O20" i="1"/>
  <c r="O24" i="1"/>
  <c r="O32" i="1"/>
  <c r="O40" i="1"/>
  <c r="O43" i="1"/>
  <c r="O46" i="1"/>
  <c r="P36" i="1"/>
  <c r="O36" i="1"/>
  <c r="P37" i="1"/>
  <c r="O37" i="1"/>
  <c r="D34" i="1"/>
  <c r="O38" i="1"/>
  <c r="E34" i="1"/>
  <c r="D28" i="1"/>
  <c r="K16" i="1"/>
  <c r="L16" i="1"/>
  <c r="M16" i="1"/>
  <c r="F16" i="1"/>
  <c r="I16" i="1"/>
  <c r="J16" i="1"/>
  <c r="E39" i="1"/>
  <c r="D39" i="1"/>
  <c r="E28" i="1"/>
  <c r="G16" i="1"/>
  <c r="H16" i="1"/>
  <c r="P39" i="1" l="1"/>
  <c r="O17" i="1"/>
  <c r="P17" i="1"/>
  <c r="P31" i="1"/>
  <c r="O31" i="1"/>
  <c r="P28" i="1"/>
  <c r="O28" i="1"/>
  <c r="O39" i="1"/>
  <c r="O34" i="1"/>
  <c r="P34" i="1"/>
  <c r="D16" i="1"/>
  <c r="E16" i="1"/>
  <c r="E82" i="1" l="1"/>
  <c r="D82" i="1"/>
  <c r="E81" i="1"/>
  <c r="D81" i="1"/>
  <c r="M80" i="1"/>
  <c r="L80" i="1"/>
  <c r="K80" i="1"/>
  <c r="J80" i="1"/>
  <c r="I80" i="1"/>
  <c r="H80" i="1"/>
  <c r="G80" i="1"/>
  <c r="F80" i="1"/>
  <c r="E78" i="1"/>
  <c r="D78" i="1"/>
  <c r="E77" i="1"/>
  <c r="P77" i="1" s="1"/>
  <c r="D77" i="1"/>
  <c r="M76" i="1"/>
  <c r="M75" i="1" s="1"/>
  <c r="L76" i="1"/>
  <c r="K76" i="1"/>
  <c r="K75" i="1" s="1"/>
  <c r="J76" i="1"/>
  <c r="J75" i="1" s="1"/>
  <c r="I76" i="1"/>
  <c r="H76" i="1"/>
  <c r="G76" i="1"/>
  <c r="G75" i="1" s="1"/>
  <c r="F76" i="1"/>
  <c r="F75" i="1" s="1"/>
  <c r="L75" i="1"/>
  <c r="E74" i="1"/>
  <c r="D74" i="1"/>
  <c r="E73" i="1"/>
  <c r="D73" i="1"/>
  <c r="E72" i="1"/>
  <c r="D72" i="1"/>
  <c r="E71" i="1"/>
  <c r="D71" i="1"/>
  <c r="L70" i="1"/>
  <c r="K70" i="1"/>
  <c r="K69" i="1" s="1"/>
  <c r="J70" i="1"/>
  <c r="J69" i="1" s="1"/>
  <c r="I70" i="1"/>
  <c r="I69" i="1" s="1"/>
  <c r="H70" i="1"/>
  <c r="G70" i="1"/>
  <c r="F70" i="1"/>
  <c r="F69" i="1" s="1"/>
  <c r="M69" i="1"/>
  <c r="L69" i="1"/>
  <c r="E68" i="1"/>
  <c r="D68" i="1"/>
  <c r="M67" i="1"/>
  <c r="L67" i="1"/>
  <c r="K67" i="1"/>
  <c r="J67" i="1"/>
  <c r="I67" i="1"/>
  <c r="H67" i="1"/>
  <c r="G67" i="1"/>
  <c r="F67" i="1"/>
  <c r="E66" i="1"/>
  <c r="D66" i="1"/>
  <c r="E65" i="1"/>
  <c r="D65" i="1"/>
  <c r="E61" i="1"/>
  <c r="D61" i="1"/>
  <c r="E60" i="1"/>
  <c r="D60" i="1"/>
  <c r="M59" i="1"/>
  <c r="L59" i="1"/>
  <c r="K59" i="1"/>
  <c r="J59" i="1"/>
  <c r="I59" i="1"/>
  <c r="H59" i="1"/>
  <c r="G59" i="1"/>
  <c r="F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M51" i="1"/>
  <c r="L51" i="1"/>
  <c r="J51" i="1"/>
  <c r="I51" i="1"/>
  <c r="H51" i="1"/>
  <c r="G51" i="1"/>
  <c r="F51" i="1"/>
  <c r="E48" i="1"/>
  <c r="D48" i="1"/>
  <c r="P48" i="1" l="1"/>
  <c r="J79" i="1"/>
  <c r="J50" i="1"/>
  <c r="P74" i="1"/>
  <c r="O74" i="1"/>
  <c r="P65" i="1"/>
  <c r="O65" i="1"/>
  <c r="P71" i="1"/>
  <c r="O71" i="1"/>
  <c r="P54" i="1"/>
  <c r="O54" i="1"/>
  <c r="P58" i="1"/>
  <c r="O58" i="1"/>
  <c r="P66" i="1"/>
  <c r="O66" i="1"/>
  <c r="O77" i="1"/>
  <c r="P84" i="1"/>
  <c r="O84" i="1"/>
  <c r="P53" i="1"/>
  <c r="O53" i="1"/>
  <c r="O48" i="1"/>
  <c r="P55" i="1"/>
  <c r="O55" i="1"/>
  <c r="P60" i="1"/>
  <c r="O60" i="1"/>
  <c r="P68" i="1"/>
  <c r="O68" i="1"/>
  <c r="P78" i="1"/>
  <c r="O78" i="1"/>
  <c r="P85" i="1"/>
  <c r="O85" i="1"/>
  <c r="P73" i="1"/>
  <c r="O73" i="1"/>
  <c r="P52" i="1"/>
  <c r="O52" i="1"/>
  <c r="P56" i="1"/>
  <c r="O56" i="1"/>
  <c r="P61" i="1"/>
  <c r="O61" i="1"/>
  <c r="P81" i="1"/>
  <c r="O81" i="1"/>
  <c r="P86" i="1"/>
  <c r="O86" i="1"/>
  <c r="M79" i="1"/>
  <c r="G50" i="1"/>
  <c r="L50" i="1"/>
  <c r="K62" i="1"/>
  <c r="M62" i="1"/>
  <c r="G79" i="1"/>
  <c r="K79" i="1"/>
  <c r="M50" i="1"/>
  <c r="H62" i="1"/>
  <c r="L62" i="1"/>
  <c r="L79" i="1"/>
  <c r="F50" i="1"/>
  <c r="J62" i="1"/>
  <c r="E67" i="1"/>
  <c r="D59" i="1"/>
  <c r="K50" i="1"/>
  <c r="D70" i="1"/>
  <c r="F79" i="1"/>
  <c r="E63" i="1"/>
  <c r="E59" i="1"/>
  <c r="P59" i="1" s="1"/>
  <c r="D63" i="1"/>
  <c r="D76" i="1"/>
  <c r="D75" i="1" s="1"/>
  <c r="E76" i="1"/>
  <c r="P76" i="1" s="1"/>
  <c r="D80" i="1"/>
  <c r="D51" i="1"/>
  <c r="G62" i="1"/>
  <c r="E80" i="1"/>
  <c r="E51" i="1"/>
  <c r="D67" i="1"/>
  <c r="E70" i="1"/>
  <c r="H79" i="1"/>
  <c r="I79" i="1"/>
  <c r="H75" i="1"/>
  <c r="I75" i="1"/>
  <c r="G69" i="1"/>
  <c r="E69" i="1" s="1"/>
  <c r="H69" i="1"/>
  <c r="D69" i="1" s="1"/>
  <c r="F62" i="1"/>
  <c r="I62" i="1"/>
  <c r="H50" i="1"/>
  <c r="I50" i="1"/>
  <c r="E15" i="1"/>
  <c r="D15" i="1"/>
  <c r="E14" i="1"/>
  <c r="D14" i="1"/>
  <c r="M13" i="1"/>
  <c r="L13" i="1"/>
  <c r="K13" i="1"/>
  <c r="J13" i="1"/>
  <c r="I13" i="1"/>
  <c r="H13" i="1"/>
  <c r="G13" i="1"/>
  <c r="F13" i="1"/>
  <c r="E12" i="1"/>
  <c r="D12" i="1"/>
  <c r="M11" i="1"/>
  <c r="M10" i="1" s="1"/>
  <c r="L11" i="1"/>
  <c r="L10" i="1" s="1"/>
  <c r="K11" i="1"/>
  <c r="K10" i="1" s="1"/>
  <c r="J11" i="1"/>
  <c r="J10" i="1" s="1"/>
  <c r="I11" i="1"/>
  <c r="I10" i="1" s="1"/>
  <c r="H11" i="1"/>
  <c r="H10" i="1" s="1"/>
  <c r="G11" i="1"/>
  <c r="F11" i="1"/>
  <c r="F10" i="1" s="1"/>
  <c r="E9" i="1"/>
  <c r="D9" i="1"/>
  <c r="P12" i="1" l="1"/>
  <c r="O12" i="1"/>
  <c r="P9" i="1"/>
  <c r="D79" i="1"/>
  <c r="P51" i="1"/>
  <c r="O51" i="1"/>
  <c r="O59" i="1"/>
  <c r="P63" i="1"/>
  <c r="O63" i="1"/>
  <c r="P80" i="1"/>
  <c r="O80" i="1"/>
  <c r="P69" i="1"/>
  <c r="O69" i="1"/>
  <c r="P42" i="1"/>
  <c r="O42" i="1"/>
  <c r="P83" i="1"/>
  <c r="O83" i="1"/>
  <c r="E75" i="1"/>
  <c r="O76" i="1"/>
  <c r="P70" i="1"/>
  <c r="O70" i="1"/>
  <c r="E62" i="1"/>
  <c r="P67" i="1"/>
  <c r="O67" i="1"/>
  <c r="D50" i="1"/>
  <c r="I8" i="1"/>
  <c r="I7" i="1" s="1"/>
  <c r="E50" i="1"/>
  <c r="H8" i="1"/>
  <c r="H7" i="1" s="1"/>
  <c r="D13" i="1"/>
  <c r="K8" i="1"/>
  <c r="K7" i="1" s="1"/>
  <c r="E13" i="1"/>
  <c r="J8" i="1"/>
  <c r="J7" i="1" s="1"/>
  <c r="D62" i="1"/>
  <c r="F8" i="1"/>
  <c r="F7" i="1" s="1"/>
  <c r="L8" i="1"/>
  <c r="L7" i="1" s="1"/>
  <c r="E79" i="1"/>
  <c r="M8" i="1"/>
  <c r="M7" i="1" s="1"/>
  <c r="E11" i="1"/>
  <c r="E10" i="1" s="1"/>
  <c r="G10" i="1"/>
  <c r="G8" i="1" s="1"/>
  <c r="G7" i="1" s="1"/>
  <c r="D11" i="1"/>
  <c r="D10" i="1" s="1"/>
  <c r="E7" i="1" l="1"/>
  <c r="D7" i="1"/>
  <c r="P75" i="1"/>
  <c r="O75" i="1"/>
  <c r="P62" i="1"/>
  <c r="O62" i="1"/>
  <c r="P79" i="1"/>
  <c r="O79" i="1"/>
  <c r="P50" i="1"/>
  <c r="O50" i="1"/>
  <c r="D8" i="1"/>
  <c r="P16" i="1"/>
  <c r="P11" i="1"/>
  <c r="O11" i="1"/>
  <c r="E8" i="1"/>
  <c r="P8" i="1" s="1"/>
  <c r="P10" i="1"/>
  <c r="O10" i="1"/>
  <c r="O16" i="1" l="1"/>
  <c r="F126" i="2" l="1"/>
  <c r="E126" i="2"/>
  <c r="F125" i="2"/>
  <c r="E125" i="2"/>
  <c r="F124" i="2"/>
  <c r="F96" i="2" s="1"/>
  <c r="E124" i="2"/>
  <c r="E96" i="2" s="1"/>
  <c r="O7" i="1" l="1"/>
  <c r="P7" i="1"/>
  <c r="P7" i="2" l="1"/>
  <c r="Q7" i="2" s="1"/>
</calcChain>
</file>

<file path=xl/sharedStrings.xml><?xml version="1.0" encoding="utf-8"?>
<sst xmlns="http://schemas.openxmlformats.org/spreadsheetml/2006/main" count="593" uniqueCount="477">
  <si>
    <t>№ п/п</t>
  </si>
  <si>
    <t>Наименование  программных мероприятий</t>
  </si>
  <si>
    <t>Срок реализации программы</t>
  </si>
  <si>
    <t>Объемы финансирования, тыс. рублей</t>
  </si>
  <si>
    <t>Уровень освоения финансовых средств (%)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</si>
  <si>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</si>
  <si>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</si>
  <si>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</si>
  <si>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</si>
  <si>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</si>
  <si>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</si>
  <si>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</si>
  <si>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</si>
  <si>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</si>
  <si>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</si>
  <si>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Защита населения и территории Терновского муниципального района от чрезвычайных ситуаций, обеспечение пожарной безопасности и безопасности людей на водных объектах</t>
  </si>
  <si>
    <t>Развитие физической культуры и спорта</t>
  </si>
  <si>
    <t>Развитие образования</t>
  </si>
  <si>
    <t>2.</t>
  </si>
  <si>
    <t>Содействие развитию муниципальных образований и местного самоуправления</t>
  </si>
  <si>
    <t>Подпрограмма «Реализация муниципальной политики в сфере социально-экономического развития муниципальных образований»</t>
  </si>
  <si>
    <t>2017-2027</t>
  </si>
  <si>
    <t>Основное мероприятие №1: Дорожная деятельность</t>
  </si>
  <si>
    <t>Основное мероприятие №4: Содержание кладбищ</t>
  </si>
  <si>
    <t>Основное мероприятие №2: Финансовое обеспечение деятельности органов местного самоуправления.</t>
  </si>
  <si>
    <t>Основное мероприятие №3: Осуществление первичного воинского учета на территориях где отсутствуют военные комиссариаты.</t>
  </si>
  <si>
    <t>Основное мероприятие №5: Мероприятия в сфере защиты населения от чрезвычайных  ситуаций, пожаров и происшествий на водных объектах.</t>
  </si>
  <si>
    <t>Основное мероприятие №1 :«Организация обеспечения социальных выплат отдельным категориям граждан».</t>
  </si>
  <si>
    <t>2017-2030</t>
  </si>
  <si>
    <t>Муниципальная программа Александровского сельского поселения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</si>
  <si>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№1 «Финансовое обеспечение реализации муниципальной программы»</t>
  </si>
  <si>
    <t>Основное мероприятие №4: Финансовое обеспечение выполнения других расходных обязательств администрации Александровского сельского поселения.</t>
  </si>
  <si>
    <t>Подпрограмма №3«Благоустройство территории и обеспечение качественными услугами ЖКХ»</t>
  </si>
  <si>
    <t>Программа комплексного развития транспортной инфраструктуры Александровского сельского поселения Терновского муниципального района Воронежской области на 2017-2027 годы</t>
  </si>
  <si>
    <t>Программа комплексного развития социальной инфраструктуры Александровского сельского поселения Терновского муниципального района Воронежской области на 2017-2030 годы</t>
  </si>
  <si>
    <t>Программа комплексного развития систем коммунальной инфраструктуры Александровского сельского поселения Терновского муниципального района Воронежской области на 2017-2027 годы</t>
  </si>
  <si>
    <t>Подпрограмма №6 «Развитие предпринимательство</t>
  </si>
  <si>
    <t>Основное мероприятие  № 6«Передача полномочий по решению вопросов местного значения»</t>
  </si>
  <si>
    <t>Основное мероприятие № 9 чистая вода</t>
  </si>
  <si>
    <t>Основное мероприятие №8: Уличное освещение</t>
  </si>
  <si>
    <t>Подпрограмма №2 «Развитие физической культуры и спорта»</t>
  </si>
  <si>
    <t>Подпрограмма №5 «Развитие культуры сельского поселения»</t>
  </si>
  <si>
    <t>Подпрограмма №4 «Социальная поддержка граждан»</t>
  </si>
  <si>
    <t>Александровское сельское поселение</t>
  </si>
  <si>
    <t>Алешковское сельское поселение</t>
  </si>
  <si>
    <t>Всего по программам Алешковского сельского поселекния</t>
  </si>
  <si>
    <t>Содействие развитию муниципального образования и местного самоуправления</t>
  </si>
  <si>
    <t>Финансовое обеспечение деятельности подведомственных учреждений культуры</t>
  </si>
  <si>
    <t>Благоустройство территорий Алешковского сельского поселения</t>
  </si>
  <si>
    <t>Озеленение территории поселения</t>
  </si>
  <si>
    <t>Обеспечение населения уличным освещением</t>
  </si>
  <si>
    <t>Организация и содержание мест захоронения</t>
  </si>
  <si>
    <t>Организация и проведение оплачиваемых общественных работ</t>
  </si>
  <si>
    <t>Реконструкция, капитальный и текущий ремонты автомобильных дорог общего пользования муниципального значения</t>
  </si>
  <si>
    <t>Развитие сети автомобильных дорог местного значения за счет муниципальных дорожных фондов</t>
  </si>
  <si>
    <t>Мероприятия по развитию     градостроительной деятельности</t>
  </si>
  <si>
    <t>Благоустройство мест массового отдыха населения</t>
  </si>
  <si>
    <t>Вовлечение населения в занятия физической культуры и массовым спортом на территории Алешковского сельского поселения</t>
  </si>
  <si>
    <t>Финансовое обеспечение деятельности главы администрации Алешковского сельского поселения</t>
  </si>
  <si>
    <t>Финансовое обеспечение деятельности органов местного самоуправления</t>
  </si>
  <si>
    <t>Осуществление первичного воинского учета на территориях где отсутствуют военные комиссариаты</t>
  </si>
  <si>
    <t>Мероприятия в сфере защиты населения от чрезвычайных ситуаций, пожаров и происшествий на водных объектах</t>
  </si>
  <si>
    <t>Организация обеспечения социальных выплат отдельным категориям граждан</t>
  </si>
  <si>
    <t>Комплексное развитие систем коммунальной инфраструктуры</t>
  </si>
  <si>
    <t>Комплексное развитие транспортной инфраструктуры</t>
  </si>
  <si>
    <t>Комплексное развитие социальной инфраструктуры</t>
  </si>
  <si>
    <t>Энергосбережение и повышение энергетической эффективности в Алешковском сельском поселении на 2013-2020 годы</t>
  </si>
  <si>
    <t>Братковское сельское поселение</t>
  </si>
  <si>
    <t>Муниципальная программа "Содействие развитию муниципального образования и местного самоуправления"</t>
  </si>
  <si>
    <t>2019-2023</t>
  </si>
  <si>
    <t xml:space="preserve">Подпрограмма «Финансовое обеспечение реализации муниципальной программы» </t>
  </si>
  <si>
    <t>Осн.м-е «Финансовое обеспечение деятельности главы администрации Братковского сельского поселения»</t>
  </si>
  <si>
    <t>Осн.м-е «Финансовое обеспечение деятельности органов местного самоуправления»</t>
  </si>
  <si>
    <t>Осн.м-е «Осуществление первичного воинского учета на территориях где отсутствуют военные комиссариаты»</t>
  </si>
  <si>
    <t>Основное мероприятие  «Обеспечение проведения выборов» администрации Братковского сельского поселения</t>
  </si>
  <si>
    <t>Осн.м-е «Мероприятия в сфере защиты населения от чрезвычайных ситуаций, пожаров и происшествий на водных объектах»</t>
  </si>
  <si>
    <t>Основное мероприятие «Передача полномочий по решению вопросов местного значения»</t>
  </si>
  <si>
    <t xml:space="preserve">Подпрограмма «Благоустройство территории и обеспечение качественными услугами ЖКХ» </t>
  </si>
  <si>
    <t>Осн. м-е «Благоустройство территорий Братковского  сельского поселения»</t>
  </si>
  <si>
    <t>Осн. м-е «Строительство и содержание автомобильных дорог»</t>
  </si>
  <si>
    <t>Осн.м-е «Обеспечение населения уличным освещением»</t>
  </si>
  <si>
    <t>Осн. м-е «Организация и содержание мест захоронения»</t>
  </si>
  <si>
    <t>Осн. м-е «Организация и проведение оплачиваемых общественных работ»</t>
  </si>
  <si>
    <t>Осн. м-е «Реконструкция, капитальный и текущий ремонты автомобильных дорог общего пользования муниципального значения»</t>
  </si>
  <si>
    <t>Осн. м-е «Мероприятия по развитию     градостроительной деятельности»</t>
  </si>
  <si>
    <t>Осн. м-е «Благоустройство мест массового отдыха»</t>
  </si>
  <si>
    <t xml:space="preserve"> Подпрограмма «Социальная поддержка граждан»</t>
  </si>
  <si>
    <t>Осн.м-е «Организация обеспечения социальных выплат отдельным категориям граждан»</t>
  </si>
  <si>
    <t>Подпрограмма «Развитие культуры сельского поселения»</t>
  </si>
  <si>
    <t>Есиповское сельское поселение</t>
  </si>
  <si>
    <t>Программа «Содействие развитию муниципального образования и местного самоуправления»</t>
  </si>
  <si>
    <t>2019-2024</t>
  </si>
  <si>
    <t>1.1</t>
  </si>
  <si>
    <t>Полдпрограмма"финансовое обеспечение реализации муниципальной программы</t>
  </si>
  <si>
    <t>Мероприятие 1 .Финансовое обеспечение деятельности главы администрации Есиповского сельского поселения.</t>
  </si>
  <si>
    <t>Мероприятие 2 Финансовое обеспечение деятельности органов местного самоуправления.</t>
  </si>
  <si>
    <t xml:space="preserve">мероприяти 3 Осуществление первичного воинского учета на территориях где отсутствуют военные комиссариаты </t>
  </si>
  <si>
    <t>мероприятие 4 Мероприятия в сфере защиты населения от чрезвычайных ситуаций, пожаров и происшествий на водных объектах</t>
  </si>
  <si>
    <t xml:space="preserve"> </t>
  </si>
  <si>
    <t>мероприятие 6.Расходы на Обеспечение функций органов местного самоуправления по передоваемым полномочиям поселения(межбюджетные трансферты)</t>
  </si>
  <si>
    <t>благоустройство территории и обеспечение качественными  услугами  жкх</t>
  </si>
  <si>
    <t>мероприятие 3 Обеспечение населения уличным освещением.</t>
  </si>
  <si>
    <t>мероприятие 4 . Организация и содержание мест захоронения, ремонт и благоустройство военно-мемориальных объектов.</t>
  </si>
  <si>
    <t>мероприятие 5  . Организация и проведение оплачиваемых общественных работ</t>
  </si>
  <si>
    <t xml:space="preserve">мероприе 1  Благоустройство территорий  
Есиповского сельского поселения. 
</t>
  </si>
  <si>
    <t xml:space="preserve">мероприятие 7 Реконструкция, капитальный и текущий ремонты автомобильных дорог общего пользования местного значения. </t>
  </si>
  <si>
    <t xml:space="preserve"> мероприятие2.Озеленение территории поселения</t>
  </si>
  <si>
    <t>мероприятие 11. Повышение качества и доступности жилищно-коммунальных услуг.</t>
  </si>
  <si>
    <t>мероприятие 8 Развитие градостроительной  деятельности</t>
  </si>
  <si>
    <t>"СОЦИАЛЬНАЯ ПОДДЕРЖКА ГРАЖДАН"</t>
  </si>
  <si>
    <t>МЕРОПРИЯТИЕ 1 Пенсионное обеспечение граждан.</t>
  </si>
  <si>
    <t>"Развитие физической культуры и спорта"</t>
  </si>
  <si>
    <t xml:space="preserve">мероприятие 1 Массовая физкультурно-спортивная работа.                                       </t>
  </si>
  <si>
    <t>"развитие культуры сельского поселения"</t>
  </si>
  <si>
    <t xml:space="preserve">мероприятие 1  Финансовое обеспечение деятельности подведомственных учреждений культуры,
финансовое обеспечение учреждений культуры за счет межбюджетных трансфертов.
</t>
  </si>
  <si>
    <t>Программа комплексного развития транспортной инфраструктуры Есиповского сельского поселения Терновского муниципального района Воронежской области на 2017-2027 годы</t>
  </si>
  <si>
    <t>2017-2027 гг.</t>
  </si>
  <si>
    <t>Программа комплексного развития социальной инфраструктуры Есиповского сельского поселения Терновского муниципального района Воронежской области на 2017-2027 годы</t>
  </si>
  <si>
    <t>Программа комплексного развития систем коммунальной инфраструктуры Есиповского сельского поселения Терновского муниципального района Воронежской области на 2017-2027 годы</t>
  </si>
  <si>
    <t>Кисельнское сельское поселение</t>
  </si>
  <si>
    <t>Программа "Содействие развитию муниципального образования и местного самоуправления"</t>
  </si>
  <si>
    <t>2018-2022</t>
  </si>
  <si>
    <t>Подпрограмма: Развитие культуры сельского поселения</t>
  </si>
  <si>
    <t>Основное мероприятие 1: Финансовое обеспечение деятельности подведомственных учреждений культуры</t>
  </si>
  <si>
    <t>Подпрограмма: Благоустройство территории и обеспечение качественными услугами ЖКХ</t>
  </si>
  <si>
    <t>Основное мероприятие 2: Благоустройство территории</t>
  </si>
  <si>
    <t>Основное мероприятие 3: Обеспечение населения уличным освещением</t>
  </si>
  <si>
    <t>Основное мероприятие 4: организация и содержаниемест захоронения</t>
  </si>
  <si>
    <t>Основное мероприятие 5: Организация и проведение оплачиваемых общественных работ</t>
  </si>
  <si>
    <t>Основное мероприятие 6: Реконструкция, капитальный и текущий ремонты автомобильных дорог общего пользования муниципального значения</t>
  </si>
  <si>
    <t>Основное мероприятие 7: Обеспечение сохранности и ремонт военно-мемориальных объектов на территории поселения</t>
  </si>
  <si>
    <t>Основное мероприятие 8: благоустройство массового отдыха населения</t>
  </si>
  <si>
    <t>Подпрограмма: Социальная поддержка граждан</t>
  </si>
  <si>
    <t>Основное мероприятие 1: пенсионное обеспечение граждан</t>
  </si>
  <si>
    <t>Финансовое обеспечение реализации муниципальной программы</t>
  </si>
  <si>
    <t>Основное мероприятие 1: финансовое обеспечение деятельности главы администрации поселения</t>
  </si>
  <si>
    <t>Основное мероприятие 2: Финансовое обеспечение деятельности органов местного самоуправления</t>
  </si>
  <si>
    <t>Основное мероприятие 3: осуществление первичного воинского учета на территориях где отсутствуют военные комиссариаты</t>
  </si>
  <si>
    <t xml:space="preserve">Козловское сельское поселение </t>
  </si>
  <si>
    <t>2017-2031</t>
  </si>
  <si>
    <t xml:space="preserve">Костино - Отдельское сельское поселение </t>
  </si>
  <si>
    <t xml:space="preserve">Муниципальная программа  Костино-Отдельского  сельского поселения Терновского муниципального района «Содействие развитию муниципального образования и местного самоуправления </t>
  </si>
  <si>
    <t>Программа комплексного развития транспортной инфраструктуры  Костино-Отдельского  сельского поселения Терновского муниципального района Воронежской области на 2017-2031 г.</t>
  </si>
  <si>
    <t>Программа комплексного развития социальной инфраструктуры  Костино-Отдельского  сельского поселения Терновского муниципального района Воронежской области на 2017-2031 годы</t>
  </si>
  <si>
    <t>Программа комплексного развития систем коммунальной инфраструктуры  Костино-Отдельского  сельского поселения Терновского муниципального района Воронежской области на 2017-2031 годы</t>
  </si>
  <si>
    <t xml:space="preserve">Народнинское сельское поселение </t>
  </si>
  <si>
    <t>Муниципальная программа Народненского сельского поселения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</si>
  <si>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№1«Благоустройство территории и обеспечение качественными услугами ЖКХ»</t>
  </si>
  <si>
    <t>Основное мероприятие №2: Уличное освещение</t>
  </si>
  <si>
    <t>Основное мероприятие № 3:Благоустройство территории</t>
  </si>
  <si>
    <t>Основное мероприятие №5: Озеленение территории</t>
  </si>
  <si>
    <t>Основное мероприятие №6:Содержание спортивных сооружений и детских площадок</t>
  </si>
  <si>
    <t>Основное мероприятие №7:Содержание мест отдыха</t>
  </si>
  <si>
    <t>Основное мероприятие №8:Градостроительство</t>
  </si>
  <si>
    <t>Основное мероприятие №9:Организация проведения  оплачиваемых общественных работ</t>
  </si>
  <si>
    <t>Основное мероприятие №10:Повышение качества и доступности жилищно-коммунальных услуг</t>
  </si>
  <si>
    <t>Подпрограмма №3 «Развитие культуры сельского поселения»</t>
  </si>
  <si>
    <t>Подпрограмма №4 «Финансовое обеспечение реализации муниципальной программы»</t>
  </si>
  <si>
    <t>Основное мероприятие №1: Финансовое обеспечение деятельности главы Народненского сельского поселения.</t>
  </si>
  <si>
    <t>Основное мероприятие №4: Финансовое обеспечение выполнения других расходных обязательств администрации Народненского сельского поселения.</t>
  </si>
  <si>
    <t>Основное мероприятие №6: Создание пожарной команды в с. Народное.</t>
  </si>
  <si>
    <t>Основное мероприятие №7:Подготовка и проведение общероссийского голосования</t>
  </si>
  <si>
    <t>Подпрограмма №5 «Социальная поддержка граждан»</t>
  </si>
  <si>
    <t>Подпрограмма №6 «Развитие малого и среднего предпринимательства на территории Народненского сельского поселения»</t>
  </si>
  <si>
    <t>Основное мероприятие №1: развитие малого и среднего предпринимательства</t>
  </si>
  <si>
    <t>Основное мероприятие №2: Совершенствование инфраструктуры поддержки малого и среднего предпринимательства</t>
  </si>
  <si>
    <t>Основное мероприятие №3: Пропаганда малого и среднего предпринимательства</t>
  </si>
  <si>
    <t>Программа комплексного развития транспортной инфраструктуры Народненского сельского поселения Терновского муниципального района Воронежской области на 2017-2027 годы</t>
  </si>
  <si>
    <t>Программа комплексного развития социальной инфраструктуры Народненского сельского поселения Терновского муниципального района Воронежской области на 2017-2030 годы</t>
  </si>
  <si>
    <t>Программа комплексного развития систем коммунальной инфраструктуры Народненского сельского поселения Терновского муниципального района Воронежской области на 2017-2027 годы</t>
  </si>
  <si>
    <t xml:space="preserve">Новотроицкое  сельское поселение </t>
  </si>
  <si>
    <t>Подпрограмма №1 « Финансовое обеспечение реализации муниципальной программы</t>
  </si>
  <si>
    <t>Мероприятие 1 « Финансовое обеспечение деятельности главы администрации Новотроицкого сельского поселения»</t>
  </si>
  <si>
    <t>Мероприятие 2 « Финансовое обеспечение деятельности органов местного самоуправления»</t>
  </si>
  <si>
    <t>Мероприятие 3 « Осуществление первичного воинского учета на территориях, где отсутствуют военные комиссариаты</t>
  </si>
  <si>
    <t>Подпрограмма №2 « Благоустройство территории и обеспечение качественными услугами ЖКХ»</t>
  </si>
  <si>
    <t>Подпрограмма № 3  Развитие культуры сельского поселения»</t>
  </si>
  <si>
    <t>Подпрограмма № 4 « Искусство и наследие»</t>
  </si>
  <si>
    <t>Подпрограмма 1Финансовое обеспечение  реализации муниципальной Программы</t>
  </si>
  <si>
    <t>Основное мероприятие 6 «Передача полномочий по решению вопросов местного значения»</t>
  </si>
  <si>
    <t>Подпрограмма 2 Благоустройство территории и обеспечение качественными услугами ЖКХ</t>
  </si>
  <si>
    <t>Основное мероприятие 1  Установление границ населенных пунктов Русановского сельского поселения.</t>
  </si>
  <si>
    <t>Основное мероприятие 2  Благоустройств территории Русановского сельского поселения.</t>
  </si>
  <si>
    <t>Основное мероприятие 3 .Благоустройство мест массового отдыха населения</t>
  </si>
  <si>
    <t>Основное мероприятие 5  Организация и содержание мест захоронения.</t>
  </si>
  <si>
    <t>Основное мероприятие 6  Организация и проведение оплачиваемых общественных работ.</t>
  </si>
  <si>
    <t>Основное мероприятие 7  Дорожная деятельность</t>
  </si>
  <si>
    <t>Основное мероприятие 8  Мероприятия по развитию градостроительной деятельности.</t>
  </si>
  <si>
    <t>Подпрограмма 3 Социальная поддержка граждан</t>
  </si>
  <si>
    <t>Основное мероприятие 2 Финансовое обеспечение учреждений культуры за счет межбюджетных трансфертов.</t>
  </si>
  <si>
    <t>Подпрограмма 5 Развитие малого и среднего предпринимательства на территории Русановского сельского поселения.</t>
  </si>
  <si>
    <t>Комплексное  развитие транспортной  инфраструктуры Русановского сельского поселения Терновского муниципального районаВоронежской области  на  2017-2027 гг</t>
  </si>
  <si>
    <t>Основное мероприятие "Ремонт  и обустройство догрог местного значения"</t>
  </si>
  <si>
    <t>Комплексное развитие коммунальной инфраструктуры Русановского сельского поселения Терновского муниципального района Воронежской области на 2017-2031 годы</t>
  </si>
  <si>
    <t>Комплексное развитие социальной инфраструктуры Русановского сельского поселения Терновского муниципального района Воронежской области на 2017-2031 годы</t>
  </si>
  <si>
    <t>Формирование современной городской среды на территории Русановского сельского поселения Терновского муниципального районаВоронежской области на 2018-2022 годы</t>
  </si>
  <si>
    <t>Основное мероприятие 1Обустройство сквера, бульвара, площадок для отдыха</t>
  </si>
  <si>
    <t>Тамбовское сельское поселение</t>
  </si>
  <si>
    <t>Мероприятие 7: Реконструкция, капитальный и текущий ремонты автомобильных дорог общего пользования муниципального значения</t>
  </si>
  <si>
    <t>Подпрограмма: Развитие малого и среднего предпринимательства на территории Тамбовского сельского поселения</t>
  </si>
  <si>
    <t>Терновское сельское поселение</t>
  </si>
  <si>
    <t>Подпрограмма «Развитие культуры сельского поселения» муниципальной  программы Терновского сельского поселения 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</si>
  <si>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"Благоустройство территории и обеспечение качественными услугами ЖКХ"</t>
  </si>
  <si>
    <t>Основное мероприятие «Уличное освещение»</t>
  </si>
  <si>
    <t>Основное мероприятие «Дорожная деятельность»</t>
  </si>
  <si>
    <t>Основное мероприятие "Безвозмездные перечисления государственным и муниципальным организациям"</t>
  </si>
  <si>
    <t>Основное мероприятие «Расходы на организацию и содержание мест захоронения»</t>
  </si>
  <si>
    <t>Основное мероприятие «Прочие  мероприятия по благоустройству территорий»</t>
  </si>
  <si>
    <t>Основное мероприятие " Благоустройство мест массового отдыха населения"</t>
  </si>
  <si>
    <t>Основное мероприятие "Организация проведения оплачиваемых общественных работ"</t>
  </si>
  <si>
    <t>Подпрограмма «Социальная поддержка граждан»</t>
  </si>
  <si>
    <t>Основное мероприятие «Организация обеспечения социальных выплат отдельным категориям граждан»</t>
  </si>
  <si>
    <t>Основное мероприятие "Расходы на проведение ремонта индивидуальных жилых домов, принадлежащих участникам ВОВ</t>
  </si>
  <si>
    <t>Подпрограмма «Развитие физической культуры и спорта» муниципальной  программы Терновского сельского поселения  Терновского муниципального района Воронежской области «Содействие развитию муниципального образования и местного самоуправления»</t>
  </si>
  <si>
    <t>Подпрограмма "Финансовое обеспечение реализации муниципальной программы"</t>
  </si>
  <si>
    <t>Основное мероприятие «Финансовое обеспечение деятельности главы Терновского сельского поселения»</t>
  </si>
  <si>
    <t>Основное мероприятие «Финансовое обеспечение деятельности органов местного самоуправления»</t>
  </si>
  <si>
    <t>Основное мероприятие «Осуществление первичного воинского учета на территориях, где отсутствуют военные комиссариаты»</t>
  </si>
  <si>
    <t>Основное мероприятие « Мероприятия в сфере защиты населения от чрезвычайных ситуаций, пожаров и происшествий на водных объектах»</t>
  </si>
  <si>
    <t>Основное мероприятие "Обеспечение проведения выборов и референдумов</t>
  </si>
  <si>
    <t xml:space="preserve">Подпрограмма № 5                   «Социальная поддержка граждан» </t>
  </si>
  <si>
    <t>2021-2026</t>
  </si>
  <si>
    <t>Экономическое развитие, управление муниципальным имуществом и земельными ресурсами Терновского муниципального района Воронежской области</t>
  </si>
  <si>
    <t>1</t>
  </si>
  <si>
    <t>мероприятие - "Обеспечение проведения противоэпизотических мероприятий в Терновском муниципальном районе"</t>
  </si>
  <si>
    <t>мероприятие - "Создание и развитие инфраструктуры на сельских территориях"</t>
  </si>
  <si>
    <t xml:space="preserve">Подпрограмма"Создание условий для обеспечения доступным и комфортным жильем и коммунальными услугами населения Терновского муниципального района </t>
  </si>
  <si>
    <t>Мероприятия:Обеспечение доступным и комфортным жильем населения Терновского района</t>
  </si>
  <si>
    <t>Подпрограмма:'Развитие градостроительной деятельности территории Терновского муниципального района</t>
  </si>
  <si>
    <t>Подпрограмма:'Создание условий для обеспечения качественными услугами ЖКХ населения Терновского муниципального района</t>
  </si>
  <si>
    <t xml:space="preserve">Развитие культуры и туризма </t>
  </si>
  <si>
    <t>2021 - 2026</t>
  </si>
  <si>
    <t>4.</t>
  </si>
  <si>
    <t>Подпрограмма "Организация и проведение физкультурных и спортивных мероприятий в Терновском муниципальном районе Воронежской области, в том числе среди лиц с ограниченными возможностями здоровья"</t>
  </si>
  <si>
    <t>Подпрограмма "Строительство и реконструкция спортивных сооружений Терновского муниципального района Воронежской области"</t>
  </si>
  <si>
    <t>6.</t>
  </si>
  <si>
    <t>7.</t>
  </si>
  <si>
    <t>Подпрограмма "Социальная поддержка  граждан"</t>
  </si>
  <si>
    <t xml:space="preserve"> Обеспечение доступным и комфортным жильем населения Терновского муниципального района</t>
  </si>
  <si>
    <t>Развитие транспортной системы и  энергетики Терновского муниципального район</t>
  </si>
  <si>
    <t>Развитие сельского хозяйства, производства пищевых продуктов и инфраструктуры агропродовольственного рынка</t>
  </si>
  <si>
    <t>Подпрограмма Управление муниципальными финансами</t>
  </si>
  <si>
    <t>Подпрограмма  Создание условий для эффективного и ответственного управления муниципальными финансами, повышение устойчивости бюджетов сельских поселений муниципального района</t>
  </si>
  <si>
    <t>Подпрограмма Финансовое обеспечение выполнения переданных полномочий</t>
  </si>
  <si>
    <t>Подпрограмма Развитие сельского хозяйства на территории Терновского муниципального района Воронежской области</t>
  </si>
  <si>
    <t>Подпрограмма"Комплексное развитие сельских территорий Терновского муниципального района"</t>
  </si>
  <si>
    <t>ПодпрограммаОбеспечение деятельности МКУ "Терновский информационно -консультационный центр АПК"</t>
  </si>
  <si>
    <t>Подпрограмма Развитие транспортной системы и  дорожного хозяйства</t>
  </si>
  <si>
    <t>Подпрограмма Повышение энергоэффективности и развитие энергетики</t>
  </si>
  <si>
    <t>Подпрограмма Развитие культурно - досуговых учреждений, библиотечного дела и сохранение исторического наследия Терновского муниципального района</t>
  </si>
  <si>
    <t>Подпрограмма Защита населения и территории Терновского муниципального района Воронежской области от чрезвычайных ситуаций, обеспечение пожарной безопасности и безопасности людей на водных объектах"</t>
  </si>
  <si>
    <t>ПодпрограммаРазвитие дошкольного и общего образования</t>
  </si>
  <si>
    <t>Подпрограмма Социализация детей сирот и детей, нуждающихся в особой защите государства</t>
  </si>
  <si>
    <t>Подпрограмма Развитие дополнительного образования и воспитания</t>
  </si>
  <si>
    <t>Подпрограмма Создание условий для организации отдыха и оздоровления детей и молодежи</t>
  </si>
  <si>
    <t>Подрограмма Обеспечение реализации муниципальной программы</t>
  </si>
  <si>
    <t>Подпрограмма Обеспечение общественного порядка и противодействия преступности</t>
  </si>
  <si>
    <t>Подпрограмма Вовлечение молодежи с социальную практику</t>
  </si>
  <si>
    <t>Мероприятия Строительство и реконструкция системы водоснабжения и водоотведения Терновского муниципального района Воронежской области</t>
  </si>
  <si>
    <t>Мероприятие  «Финансовая поддержка субъектов малого и среднего предпринимательства»</t>
  </si>
  <si>
    <t>Осн.мероприятие «Финансовое обеспечение деятельности подведомственных учреждений культуры»</t>
  </si>
  <si>
    <t>Основное мероприятие «Осуществление передачи полномочий по решению отдельных вопросов местного значения в сфере культуры».</t>
  </si>
  <si>
    <t>Программа комплексного развития транспортной инфраструктуры Братковского  сельского поселения Терновского муниципального района Воронежской области на 2017-2027 годы</t>
  </si>
  <si>
    <t>Программа комплексного развития социальной инфраструктуры Братковского сельского поселения Терновского муниципального района Воронежской области на 2017-2027 годы</t>
  </si>
  <si>
    <t>Программа комплексного развития систем коммунальной инфраструктуры Братковского сельского поселения Терновского муниципального района Воронежской области на 2017-2027 годы</t>
  </si>
  <si>
    <t>Основное мероприятие 4 Передача полномочий по решению отдельных вопросов местного значения в сфере культуры</t>
  </si>
  <si>
    <t>Основное мероприятие "Другие вопросы в области национальной экономики"</t>
  </si>
  <si>
    <t>Основное мероприятие "Расходы на развитие социальной и инженерной инфраструктуры"</t>
  </si>
  <si>
    <t>Основное мероприятие :"Финансовое обеспечение выполнения других расходных обязательств администрации Терновского сельского поселения"</t>
  </si>
  <si>
    <t>Основное мероприятие " Развитие градостроительной деятельности"</t>
  </si>
  <si>
    <t>Основное мероприятие " Осуществление передачи полномочий по решению вопросов местного значения"</t>
  </si>
  <si>
    <t>Основное мероприятие №8:Передача полномочий по решению вопросов местного значения"</t>
  </si>
  <si>
    <t>Основное мероприятие№ 6 Озеленение</t>
  </si>
  <si>
    <t>Основное мероприятие  № 11"Повышение качества и доступности жилищно коммунальных услуг"</t>
  </si>
  <si>
    <t>12.модернизация уличного освещения</t>
  </si>
  <si>
    <t>Мероприятие по обесмпечению передачи полномочий по решению отдельных вопросов местного значения в сфере культуры(межбюджетные трансферты)</t>
  </si>
  <si>
    <t>мероприятие по реализации мероприятий областной адресной программы капитального ремонта</t>
  </si>
  <si>
    <t>Основное мероприятие№4: Организация и содержание мест захоронения</t>
  </si>
  <si>
    <t>Основное мероприятие№5: Озеленение</t>
  </si>
  <si>
    <t>Мероприятие 4 в "сфере защитынаселения от чрезвычайных ситуаций"</t>
  </si>
  <si>
    <t>Мероприятие 6 в "передача полномочий по решению вопросов местного значения"</t>
  </si>
  <si>
    <t>Мероприятие 7 в "Выполнение других расходных обязательств"</t>
  </si>
  <si>
    <t>Мероприятие №3 «Обеспечение населения уличным освещением»</t>
  </si>
  <si>
    <t>Мероприятие №4 « Организация и содержание мест захоронения</t>
  </si>
  <si>
    <t>Мероприятие № 7 « Развитие сети автомобильных дорог местного значения за счет муниципальных дорожных фондов»</t>
  </si>
  <si>
    <t>Мероприятие № 8 « Развитие градостроительной деятельности»</t>
  </si>
  <si>
    <t>Мероприятие №1«Обеспечение устойчивого рапзвития территории»</t>
  </si>
  <si>
    <t>Мероприятие №2«Озеленение»</t>
  </si>
  <si>
    <t>№2. Обеспечение передачи полномочий по решению отдельных вопросов местного значения в сфере культуры (межбюджетные трансферты)</t>
  </si>
  <si>
    <t xml:space="preserve"> 2017-2027</t>
  </si>
  <si>
    <t xml:space="preserve">Программа комплексного развития социальной инфраструктуры Тамбовского сельского поселения Терновского муниципального района Воронежской области на 2017-2030 годы </t>
  </si>
  <si>
    <t xml:space="preserve">2017-2027 </t>
  </si>
  <si>
    <t xml:space="preserve">Программа комплексного развития транспортной инфраструктуры Тамбовского сельского поселения Терновского муниципального района Воронежской области на 2017-2027 годы </t>
  </si>
  <si>
    <t>Основное мероприятие№ 2 « Организация проведения оплачиваемых общественных работ»</t>
  </si>
  <si>
    <t>Расходы на обеспечение деятельности (оказание услуг) муниципальных учреждений в рамках подпрограммы «Развитие культуры сельского поселения»</t>
  </si>
  <si>
    <t>Основное мероприятие № 2 "Финансовое обеспечение непредвиденных расходов"</t>
  </si>
  <si>
    <t>Основное мероприятие № 1 «Передача полномочий по решению отдельных вопросов местного значения в сфере культуры»</t>
  </si>
  <si>
    <t>Основное мероприятие №3 Благоустройство  мест массового отдыха населения»</t>
  </si>
  <si>
    <t xml:space="preserve"> Основное мероприятие № 5 «Содержание автомобильных дорог общего пользования»</t>
  </si>
  <si>
    <t>Основное мероприятие № 4 Благоустройство территории</t>
  </si>
  <si>
    <t>Основное мероприятие №7 Содержание кладбищ</t>
  </si>
  <si>
    <t>Основное мероприятие №2: Финансовое обеспечение деятельности главы Александровского сельского поселения.</t>
  </si>
  <si>
    <t>Основное мероприятие №1: Финансовое обеспечение деятельности органов местного самоуправления.</t>
  </si>
  <si>
    <t>Основное мероприятие № 10 "развитие градостроительной деятельностьи"№ 10</t>
  </si>
  <si>
    <t>2018-2025</t>
  </si>
  <si>
    <t>2020-2023</t>
  </si>
  <si>
    <t>Всего по программам Александровского сельского поселекния</t>
  </si>
  <si>
    <t>Основное мероприятие 1: Установление границ населенных пунктов Кисельнского сельского поселения</t>
  </si>
  <si>
    <t>Подпрограмма«Финансовое обеспечение реализации муниципальной программы»</t>
  </si>
  <si>
    <t>Подпрограмма: "Организация и проведение выборов в Костино-Отдельском сельском поселении"</t>
  </si>
  <si>
    <t>Подпрограмма: "Управление муниципальными финансами, повышение устойчивости  бюджета Тамбовского сельского поселения"</t>
  </si>
  <si>
    <t>Подпрограмма: "Управление муниципальными финансами, повышение устойчивости  бюджета Костигтно-Отдельскоо сельского поселения"</t>
  </si>
  <si>
    <t>Подпрограмма«Благоустройство территории и обеспечение качественными услугами ЖКХ»</t>
  </si>
  <si>
    <t>Подпрограмма  «Развитие физической культуры и спорта».</t>
  </si>
  <si>
    <t xml:space="preserve">Подпрограмма  «Развитие культуры сельского поселения».                 </t>
  </si>
  <si>
    <t>Подпрограмма «Развитие субъектов  малого и среднего предпринимательства»</t>
  </si>
  <si>
    <t>Русановское сельское поселение</t>
  </si>
  <si>
    <t>Основное мероприятие 9 Мероприятия по вопросам местного значения в сферемодернизации уличного освещения</t>
  </si>
  <si>
    <t>Подпрограмма: "Развитие культуры сельского поселения"</t>
  </si>
  <si>
    <t>Основное мероприятие"Финасовое обеспечение деятельности подведомственных учреждений культуры"</t>
  </si>
  <si>
    <t>Основное мероприятие"Осуществление передачи полномочий по решению отдельных вопросов в сфере культуры"</t>
  </si>
  <si>
    <t>Подпрограмма: "Благоустройство территории и обеспечение качественными услугами ЖКХ"</t>
  </si>
  <si>
    <t>Подпрограмма: "Развитие градостроительной деятельности Тамбовского сельского поселения"</t>
  </si>
  <si>
    <t>Основное мероприятие : Развитие градостроительной деятельности Тамбовского сельского поселения</t>
  </si>
  <si>
    <t>Подпрограмма: "Социальная поддержка граждан</t>
  </si>
  <si>
    <t>Основное мероприятие: "Пенсионное обеспечение граждан"</t>
  </si>
  <si>
    <t>Подпрограмма"Финансовое обеспечение реализации муниципальной программы"</t>
  </si>
  <si>
    <t>Подпрограмма: "Организация и проведение выборов в Тамбовском сельском поселении"</t>
  </si>
  <si>
    <t>Всего по программам Терновского сельского поселения</t>
  </si>
  <si>
    <t>Всего по программам Тамбовского сельского поселения</t>
  </si>
  <si>
    <t>Всего по программам Новотроицкого сельского поселения</t>
  </si>
  <si>
    <t>Расходы на обеспечение деятельности (оказание услуг) муниципальных учреждений</t>
  </si>
  <si>
    <t xml:space="preserve"> Основное мероприятие: № 1«Финансовое обеспечение деятельности подведомственных учреждений культуры»</t>
  </si>
  <si>
    <t>Основное мероприятие: № 2 «Передача полномочий по решению отдельных вопросов местного значения в сфере культуры»</t>
  </si>
  <si>
    <t>Мероприятие Приобретение коммунальной специализированной  техники</t>
  </si>
  <si>
    <t>Мероприятие "Проведение капитьапльного ремонта  жилых домов в рамках 185-ФЗ</t>
  </si>
  <si>
    <t xml:space="preserve">Подпрограмма «Охрана окружающей среды» </t>
  </si>
  <si>
    <t>Реализация календарного плана  официальных физкультурных мероприятий и спортивных мероприятий Терновского района"</t>
  </si>
  <si>
    <t>мероприятие "Энергосбережение и повышение энергетической эффекитивности в коммунальной инфраструктуре"</t>
  </si>
  <si>
    <t>Мероприятие "Обеспечение экономической устойчивости автотранспортных предприятий"</t>
  </si>
  <si>
    <t>Мероприятие "Ремонт автомобильных дорог общего пользования местного значения"</t>
  </si>
  <si>
    <t>Основное мероприятие "Развитие мер социальной поддержки отдельных категорий граждан"</t>
  </si>
  <si>
    <t>Основное мероприятие "Повышение эффективности муниципальной поддержки социально ориентированных некоммерческих организаций"</t>
  </si>
  <si>
    <t>Основное мероприятие "Расходы на осуществление полномочий по созданию и организации деятельности административной комиссии"</t>
  </si>
  <si>
    <t>Основное мероприятие "Обеспечение деятельности администрации Терновского муниципального района"</t>
  </si>
  <si>
    <t>Обеспечение деятельности МКУ "Служба  по ХТО Терновского муниципального района</t>
  </si>
  <si>
    <t>Обеспечение деятельности Контрольно-счетного органа Терновского муниципального района</t>
  </si>
  <si>
    <t>Обеспечение деятельности  военоо- мемориальных объектов</t>
  </si>
  <si>
    <t>Развитие социальной, инженерной инфраструктуры и готовность экономики</t>
  </si>
  <si>
    <t>Основное мероприятие  "Обеспечение деятельности Совета народных депутатов"</t>
  </si>
  <si>
    <t>Финансовое обеспечение выполнения других расходных обязательств</t>
  </si>
  <si>
    <t>Развитие библиотечного дела</t>
  </si>
  <si>
    <t xml:space="preserve">Расходы на обеспечение других расходных обязательств администрации Есиповского сельского поселения Терновского муниципального района </t>
  </si>
  <si>
    <t>Алешковское сельское  поселение Терновского муниципального района Воронежской области</t>
  </si>
  <si>
    <t xml:space="preserve">Программа комплексного развития социальной инфраструктуры Алешковского сельского поселения Терновского муниципального района Воронежской области на 2017-2030 годы </t>
  </si>
  <si>
    <t xml:space="preserve">Программа комплексного развития транспортной инфраструктуры Алешковского сельского поселения Терновского муниципального районаВоронежской области на 2017-2027 годы </t>
  </si>
  <si>
    <t>2017-2027гг.</t>
  </si>
  <si>
    <t>2020-2023 гг.</t>
  </si>
  <si>
    <t>2017-2030гг.</t>
  </si>
  <si>
    <t xml:space="preserve">Программа комплексного развития транспортной инфраструктуры сельского поселения на период 2017-2027г </t>
  </si>
  <si>
    <t xml:space="preserve">Программа комплексного развития системы коммунальной инфраструктуры сельского поселения на период 2017-2027г </t>
  </si>
  <si>
    <t xml:space="preserve">Программа комплексного развития социальной инфраструктуры сельского поселения на период 2017-2031г </t>
  </si>
  <si>
    <t>Финансовое обеспечение деятельности главы администрации Козловского сельского поселения</t>
  </si>
  <si>
    <t>Вовлечение населения в занятия физической культуры и массовым спортом на территории Козловского сельского поселения</t>
  </si>
  <si>
    <t>2017-2031гг.</t>
  </si>
  <si>
    <t>2014-2025</t>
  </si>
  <si>
    <t>Муниципальная долгосрочная целевая программа «Энергосбережение и повышение энергетической эффективности в Костино-Отдельском сельском поселении"</t>
  </si>
  <si>
    <t>"Программа комплексного развития транспортной инфраструктуры Терновского сельского поселения Терновского муниципального района Воронежской области" на 2017-2027 годы</t>
  </si>
  <si>
    <t>"Программа комплексного развития социальной инфраструктуры Терновского сельского поселения Терновского муниципального района Воронежской области на 2017-2030 годы"</t>
  </si>
  <si>
    <t>"Программа комплексного развития систем коммунальной инфраструктуры Терновского сельского поселения Терновского муниципального района Воронежской области на 2017-2027 годы"</t>
  </si>
  <si>
    <t>Муниципальная программа "Формирование современной городской среды на территории Терновского сельского поселения Терновского муниципального района Воронежской области на 2018-2022гг"</t>
  </si>
  <si>
    <t>2018-2024гг.</t>
  </si>
  <si>
    <t>Всего по программам  сельских поселений Терновского муниципального района</t>
  </si>
  <si>
    <t>Всего по программам администрации Терновского муниципального района</t>
  </si>
  <si>
    <t>в том числе по источникам  финансирования</t>
  </si>
  <si>
    <t>Подпрограмма 3 "Развитие торговли"</t>
  </si>
  <si>
    <t>1.</t>
  </si>
  <si>
    <t>5.</t>
  </si>
  <si>
    <t>8.</t>
  </si>
  <si>
    <t>9.</t>
  </si>
  <si>
    <t>10.</t>
  </si>
  <si>
    <t xml:space="preserve"> Мероприятие  "Предоставление субсидий на компенсацию части затрат cубъектам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услуг)"</t>
  </si>
  <si>
    <t>Меропиятие "Улучшение торгового обслуживания населения Терновского района Воронежской области"</t>
  </si>
  <si>
    <t>Подпрограмма № 4 "Развитие земельных отношений, муниципального имущества Терновского муниципального района"</t>
  </si>
  <si>
    <t>Подпрограмма 2 "Развитие и поддержка малого и среднего предпринимательства"</t>
  </si>
  <si>
    <t>Подпрограмма 1 "Формирование благоприятной инвестиционной среды"</t>
  </si>
  <si>
    <t>Сохранение и развитие традиционной народной культуры и любительского самодеятельного творчества. Организация и проведение мероприятий, посвященных значимым событиям российской культуры</t>
  </si>
  <si>
    <t>Финансовое обеспечение деятельности муниципальных казенных учреждений культуры</t>
  </si>
  <si>
    <t>Софинасирование мероприятий Государственной программы Воронежской области Доступная среда"</t>
  </si>
  <si>
    <t>Содействие сохранению учреждений культуры капитальный ремонт"</t>
  </si>
  <si>
    <t>Модернизация материально-техниченской базы учреждений культуры</t>
  </si>
  <si>
    <t>Развитие музейного дела</t>
  </si>
  <si>
    <t>Федеральный  проект "Культурная среда"</t>
  </si>
  <si>
    <t>Федеральный  проект "Творческие люди"</t>
  </si>
  <si>
    <t>"Финансирование мероприятий по организации сохранения и популяризации объектов культурного насления"</t>
  </si>
  <si>
    <t>Сохранение и развитие дополнительного образования в сфере культуры Терновского муниципального района</t>
  </si>
  <si>
    <t>Содействие сохранению дополнительного образования в сфере культуры и финансовое обеспечение деятельности мунципального казенного учреждения дополнительного образования в сфере культуры</t>
  </si>
  <si>
    <t>Федеральный проект "Культурная среда"</t>
  </si>
  <si>
    <t>Обеспечение реализации  муниципальной программы</t>
  </si>
  <si>
    <t>Финансовое обеспечение деятельности органов исполнительной власти Терновского муниципального района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</si>
  <si>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</si>
  <si>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</si>
  <si>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</si>
  <si>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</si>
  <si>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</si>
  <si>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</si>
  <si>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</si>
  <si>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</si>
  <si>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</si>
  <si>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</si>
  <si>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</si>
  <si>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3.</t>
  </si>
  <si>
    <t>3.1</t>
  </si>
  <si>
    <t>3.2</t>
  </si>
  <si>
    <t>Управление муниципальными финансами</t>
  </si>
  <si>
    <t>Подпрограмма "Обеспечение реализации муниципальной программы"</t>
  </si>
  <si>
    <t>Мероприятие "Содержание автомобильных дорог общего пользования местного значения"</t>
  </si>
  <si>
    <t>Мероприятие организация системы раздельного накопления твердых коммунальных отходов на территории Терновского муниципального района Воронежской области</t>
  </si>
  <si>
    <t>Мероприятия Строительство и реконструкция системы теплоснабжения Терновского муниципального района Воронежской области</t>
  </si>
  <si>
    <t>Основное мероприятие № 7"Финансовое обеспечение выполнения других расходных обязательств администрации Александровского сельского поселения"</t>
  </si>
  <si>
    <t>Муниципальная долгосрочная целевая программа «Энергосбережение и повышение энергетической эффективности в Александровском сельском поселении на 2013-2020 годы»</t>
  </si>
  <si>
    <t>2013-2020</t>
  </si>
  <si>
    <t>Основное мероприятие №1 «Организация обеспечения социальных выплат отдельным категориям граждан».</t>
  </si>
  <si>
    <t>Коммунальное хозяйство</t>
  </si>
  <si>
    <t>2019-2026</t>
  </si>
  <si>
    <t>2018-2026</t>
  </si>
  <si>
    <t>Основное мероприятие4: «Осн.м-е «Мероприятия в сфере защиты населения от чрезвычайных ситуаций, пожаров и происшествий на водных объектах»"</t>
  </si>
  <si>
    <t>Основное мероприятие6: «Передача полномочий по решению вопросов местного значения"</t>
  </si>
  <si>
    <t>Основное мероприятие 2: Передача полномочий</t>
  </si>
  <si>
    <t>Обслуживание государственного (муниципального) долга</t>
  </si>
  <si>
    <t>Основное мероприятие 1 Финансовое обеспечение деятельности главы Русановского сельского поселения.</t>
  </si>
  <si>
    <t>Основное мероприятие 2  «Финансовое обеспечение деятельности органов местного самоуправления»</t>
  </si>
  <si>
    <t>Основное мероприятие 3  «Осуществление первичного воинского учета на территориях, где отсутствуют военные комиссариаты»</t>
  </si>
  <si>
    <t>Основное мероприятие 4 Финансовое обеспечение выполнения других расходных обязательств администрации Русановского сельского поселения.</t>
  </si>
  <si>
    <t>Основное мероприятие 5 Мероприятия в сфере защиты населения от чрезвычайных  ситуаций, пожаров и происшествий на водных объектах.</t>
  </si>
  <si>
    <t>Основное мероприятие 1 Пенсионное обеспечение граждан.</t>
  </si>
  <si>
    <t>Подпрограмма 4 Развитие культуры сельского поселения</t>
  </si>
  <si>
    <t>Основное мероприятие 1 Финансовое обеспечение деятельности подведомственных учреждений культуры</t>
  </si>
  <si>
    <t>Основное мероприятие 3 Укрепление материально-технической базы муниципальных домов культуры за счет субсидий</t>
  </si>
  <si>
    <t>Подпрограмма 6 Развитие физической культуры  и спорта</t>
  </si>
  <si>
    <t>Основное мероприятие 1 Совершенствование материальной базы физической культуры и массового спорта на Территории Русановского сельского поселения.</t>
  </si>
  <si>
    <t>Основное мероприятие 2 Основное мероприятие "Развитие физической культуры и спорта среди всех жителей Русановского сельского поселения"</t>
  </si>
  <si>
    <t>Энергосбережение и повышениеэнергетической эффективности в Русановском сельском поселении на 2013-2020 годы</t>
  </si>
  <si>
    <t>Основное мероприятие « Повышение качества и доступности жилищно-коммунальных услуг»</t>
  </si>
  <si>
    <t>2015-2020</t>
  </si>
  <si>
    <t>мероприятие по реализации  укрепления мероприятий матер.тех.базы</t>
  </si>
  <si>
    <t>Основное мероприятие 4  Обеспечение населения уличным освещением.</t>
  </si>
  <si>
    <t>    №1. «Финансовое обеспечение  деятельности подведомственных учреждений культуры»</t>
  </si>
  <si>
    <t xml:space="preserve">Комплексного развития транспортной инфраструктуры Новотроицкого сельского поселения Терновского муниципального района Воронежской области </t>
  </si>
  <si>
    <t xml:space="preserve">Комплексное развитие систем коммунальной инфраструктуры Новотроицкого сельского поселения Терновского муниципального района Воронежской области </t>
  </si>
  <si>
    <t>Комплексное развитие социальной инфраструктуры Новотроицкого сельского поселения Терновского муниципального района Воронежской области</t>
  </si>
  <si>
    <t>Основные мероприятия: Организация обеспечения социальных выплат отдельным категориям граждан</t>
  </si>
  <si>
    <r>
      <rPr>
        <b/>
        <sz val="8"/>
        <rFont val="Times New Roman"/>
        <family val="1"/>
        <charset val="204"/>
      </rPr>
      <t>Основное мероприятие :</t>
    </r>
    <r>
      <rPr>
        <sz val="8"/>
        <rFont val="Times New Roman"/>
        <family val="1"/>
        <charset val="204"/>
      </rPr>
      <t xml:space="preserve"> "Финансовое обеспечение деятельности главы Костино-Отдельского сельского поселения."</t>
    </r>
  </si>
  <si>
    <r>
      <rPr>
        <b/>
        <sz val="8"/>
        <rFont val="Times New Roman"/>
        <family val="1"/>
        <charset val="204"/>
      </rPr>
      <t xml:space="preserve">Основное мероприятие </t>
    </r>
    <r>
      <rPr>
        <sz val="8"/>
        <rFont val="Times New Roman"/>
        <family val="1"/>
        <charset val="204"/>
      </rPr>
      <t>: "Финансовое обеспечение деятельности администрации Костино-Отдельского"сельского поселения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</si>
  <si>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: "Осуществление первичного воинского учета на территориях где отсутствуют военные комиссариаты."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</si>
  <si>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 xml:space="preserve"> : "Мероприятия в сфере защиты населения от чрезвычайных  ситуаций, пожаров и происшествий на водных объектах."</t>
    </r>
  </si>
  <si>
    <t>Подпрограмма: "Управление муниципальными финансами, повышение устойчивости  бюджета Костино-Отдельскогосельского поселения"</t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</si>
  <si>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 xml:space="preserve"> : "Организация и проведение выборов."</t>
    </r>
  </si>
  <si>
    <r>
      <rPr>
        <b/>
        <sz val="8"/>
        <rFont val="Times New Roman"/>
        <family val="1"/>
        <charset val="204"/>
      </rPr>
      <t xml:space="preserve">Основное мероприятие" </t>
    </r>
    <r>
      <rPr>
        <sz val="8"/>
        <rFont val="Times New Roman"/>
        <family val="1"/>
        <charset val="204"/>
      </rPr>
      <t>"Передача полномочий  по решению  вопросов местного значения"</t>
    </r>
  </si>
  <si>
    <r>
      <rPr>
        <b/>
        <sz val="8"/>
        <rFont val="Times New Roman"/>
        <family val="1"/>
        <charset val="204"/>
      </rPr>
      <t xml:space="preserve">Основное мероприятие" </t>
    </r>
    <r>
      <rPr>
        <sz val="8"/>
        <rFont val="Times New Roman"/>
        <family val="1"/>
        <charset val="204"/>
      </rPr>
      <t>"Финансовое обеспечение выполнения других расходных обязательств"</t>
    </r>
  </si>
  <si>
    <r>
      <rPr>
        <b/>
        <sz val="8"/>
        <rFont val="Times New Roman"/>
        <family val="1"/>
        <charset val="204"/>
      </rPr>
      <t>Основное мероприятие:</t>
    </r>
    <r>
      <rPr>
        <sz val="8"/>
        <rFont val="Times New Roman"/>
        <family val="1"/>
        <charset val="204"/>
      </rPr>
      <t xml:space="preserve">   "Пенсионное обеспечение  граждан».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</si>
  <si>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:«Развитие сети автомобильных дорог местного значения за счет муниципальных дорожных фондов»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</si>
  <si>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 xml:space="preserve"> : «Обеспечение населения уличным освещением»</t>
    </r>
  </si>
  <si>
    <r>
      <rPr>
        <b/>
        <sz val="8"/>
        <rFont val="Times New Roman"/>
        <family val="1"/>
        <charset val="204"/>
      </rPr>
      <t>Основное мероприятие:</t>
    </r>
    <r>
      <rPr>
        <sz val="8"/>
        <rFont val="Times New Roman"/>
        <family val="1"/>
        <charset val="204"/>
      </rPr>
      <t xml:space="preserve"> «Благоустройство территорий Костино-Отдельского сельского поселения»</t>
    </r>
  </si>
  <si>
    <r>
      <rPr>
        <b/>
        <sz val="8"/>
        <rFont val="Times New Roman"/>
        <family val="1"/>
        <charset val="204"/>
      </rPr>
      <t>Основное мероприятие:</t>
    </r>
    <r>
      <rPr>
        <sz val="8"/>
        <rFont val="Times New Roman"/>
        <family val="1"/>
        <charset val="204"/>
      </rPr>
      <t xml:space="preserve"> « Развитие физической культуры и спорта «среди всех жителей       Костино-Отдельского сельского поселения»                       </t>
    </r>
  </si>
  <si>
    <r>
      <rPr>
        <b/>
        <sz val="8"/>
        <rFont val="Times New Roman"/>
        <family val="1"/>
        <charset val="204"/>
      </rPr>
      <t xml:space="preserve">Основное мероприятие : </t>
    </r>
    <r>
      <rPr>
        <sz val="8"/>
        <rFont val="Times New Roman"/>
        <family val="1"/>
        <charset val="204"/>
      </rPr>
      <t xml:space="preserve">                        «Финансовое обеспечение деятельности подведомственных учреждений культуры».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</si>
  <si>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"Осуществление передачи полномочий по решению отдельных вопросов в сфере культуры"</t>
    </r>
  </si>
  <si>
    <r>
      <rPr>
        <b/>
        <sz val="8"/>
        <rFont val="Times New Roman"/>
        <family val="1"/>
        <charset val="204"/>
      </rPr>
      <t>Основное мероприяти</t>
    </r>
    <r>
      <rPr>
        <sz val="8"/>
        <rFont val="Times New Roman"/>
        <family val="1"/>
        <charset val="204"/>
      </rPr>
      <t>е:«Развитие субъектов малого и среднего предпринимательства».</t>
    </r>
  </si>
  <si>
    <r>
      <rPr>
        <b/>
        <sz val="8"/>
        <rFont val="Times New Roman"/>
        <family val="1"/>
        <charset val="204"/>
      </rPr>
      <t>Основное мероприятие</t>
    </r>
    <r>
      <rPr>
        <sz val="8"/>
        <rFont val="Times New Roman"/>
        <family val="1"/>
        <charset val="204"/>
      </rPr>
      <t>: "Организация и проведение выборов""</t>
    </r>
  </si>
  <si>
    <t>Основное мероприятие : "Благоустройство  территории Тамбовского сельского поселения"</t>
  </si>
  <si>
    <t>Основное мероприятие : " Обеспечение населения уличным освещением"</t>
  </si>
  <si>
    <t>Основное мероприятие : "Реконструкция, капитальный и текущий ремонты автомобильных дорог общего пользования муниципального значения</t>
  </si>
  <si>
    <t>Основное мероприятие : "Установление границ населенных пунктов Тамбовского сельского поселения"</t>
  </si>
  <si>
    <t>Основное мероприятие: "Финансовое обеспечение деятельности главы администрации поселения</t>
  </si>
  <si>
    <t>Основное мероприятие: "Финансовое обеспечение деятельности органов местного самоуправления"</t>
  </si>
  <si>
    <t>Основное мероприятие: "Осуществление первичного воинского учета на территориях где отсутствуют военные комиссариаты"</t>
  </si>
  <si>
    <t>Основное мероприятие" "Передача полномочий  по решению  вопросов местного значения"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</si>
</sst>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7"/>
      <name val="Times New Roman"/>
      <family val="1"/>
      <charset val="204"/>
    </font>
    <font>
      <b/>
      <sz val="7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5AB"/>
      </patternFill>
    </fill>
    <fill>
      <patternFill patternType="solid">
        <fgColor rgb="FFF1F5F9"/>
      </patternFill>
    </fill>
    <fill>
      <patternFill patternType="solid">
        <fgColor rgb="FFB9CDE5"/>
      </patternFill>
    </fill>
    <fill>
      <patternFill patternType="solid">
        <fgColor rgb="FFDCE6F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" fontId="3" fillId="3" borderId="5">
      <alignment horizontal="right" shrinkToFit="1"/>
    </xf>
    <xf numFmtId="0" fontId="4" fillId="4" borderId="6">
      <alignment horizontal="left" vertical="top" wrapText="1"/>
    </xf>
    <xf numFmtId="4" fontId="3" fillId="5" borderId="7">
      <alignment horizontal="right" vertical="top" shrinkToFit="1"/>
    </xf>
    <xf numFmtId="4" fontId="4" fillId="4" borderId="8">
      <alignment horizontal="right" vertical="top" shrinkToFit="1"/>
    </xf>
    <xf numFmtId="49" fontId="4" fillId="4" borderId="9">
      <alignment horizontal="center" vertical="top" shrinkToFit="1"/>
    </xf>
    <xf numFmtId="4" fontId="4" fillId="6" borderId="10">
      <alignment horizontal="right" vertical="top" shrinkToFit="1"/>
    </xf>
    <xf numFmtId="49" fontId="3" fillId="5" borderId="7">
      <alignment horizontal="center" vertical="top" shrinkToFit="1"/>
    </xf>
    <xf numFmtId="49" fontId="4" fillId="6" borderId="10">
      <alignment horizontal="center" vertical="top" shrinkToFit="1"/>
    </xf>
    <xf numFmtId="49" fontId="4" fillId="4" borderId="8">
      <alignment horizontal="center" vertical="top" shrinkToFit="1"/>
    </xf>
    <xf numFmtId="0" fontId="3" fillId="5" borderId="11">
      <alignment horizontal="left" vertical="top" wrapText="1"/>
    </xf>
    <xf numFmtId="0" fontId="4" fillId="6" borderId="12">
      <alignment horizontal="left" vertical="top" wrapText="1"/>
    </xf>
    <xf numFmtId="0" fontId="19" fillId="0" borderId="13"/>
  </cellStyleXfs>
  <cellXfs count="91">
    <xf numFmtId="0" fontId="0" fillId="0" borderId="0" xfId="0"/>
    <xf numFmtId="1" fontId="1" fillId="2" borderId="1" xfId="0" applyNumberFormat="1" applyFont="1" applyFill="1" applyBorder="1" applyAlignment="1">
      <alignment horizontal="left"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2" borderId="1" xfId="0" applyNumberFormat="1" applyFont="1" applyFill="1" applyBorder="1" applyAlignment="1">
      <alignment horizontal="center" vertical="top" wrapText="1"/>
    </xf>
    <xf numFmtId="16" fontId="8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" fontId="13" fillId="2" borderId="1" xfId="0" applyNumberFormat="1" applyFont="1" applyFill="1" applyBorder="1" applyAlignment="1">
      <alignment horizontal="left" vertical="top" wrapText="1"/>
    </xf>
    <xf numFmtId="165" fontId="14" fillId="2" borderId="1" xfId="0" applyNumberFormat="1" applyFont="1" applyFill="1" applyBorder="1" applyAlignment="1">
      <alignment vertical="top" wrapText="1"/>
    </xf>
    <xf numFmtId="165" fontId="14" fillId="2" borderId="1" xfId="0" applyNumberFormat="1" applyFont="1" applyFill="1" applyBorder="1" applyAlignment="1">
      <alignment vertical="top"/>
    </xf>
    <xf numFmtId="165" fontId="15" fillId="2" borderId="1" xfId="0" applyNumberFormat="1" applyFont="1" applyFill="1" applyBorder="1" applyAlignment="1">
      <alignment vertical="top" wrapText="1"/>
    </xf>
    <xf numFmtId="165" fontId="15" fillId="2" borderId="1" xfId="0" applyNumberFormat="1" applyFont="1" applyFill="1" applyBorder="1" applyAlignment="1">
      <alignment vertical="top"/>
    </xf>
    <xf numFmtId="0" fontId="16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vertical="top" wrapText="1"/>
    </xf>
    <xf numFmtId="165" fontId="13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textRotation="90" wrapText="1"/>
    </xf>
    <xf numFmtId="2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left" vertical="top" textRotation="90" wrapText="1"/>
    </xf>
    <xf numFmtId="1" fontId="1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2" fontId="20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left" vertical="top" wrapText="1"/>
    </xf>
    <xf numFmtId="2" fontId="1" fillId="2" borderId="1" xfId="0" quotePrefix="1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horizontal="left" vertical="top" wrapText="1"/>
    </xf>
    <xf numFmtId="2" fontId="1" fillId="2" borderId="0" xfId="0" applyNumberFormat="1" applyFont="1" applyFill="1" applyAlignment="1">
      <alignment horizontal="left" vertical="top"/>
    </xf>
    <xf numFmtId="2" fontId="2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2" fontId="2" fillId="2" borderId="1" xfId="0" applyNumberFormat="1" applyFont="1" applyFill="1" applyBorder="1" applyAlignment="1">
      <alignment horizontal="left" vertical="top"/>
    </xf>
    <xf numFmtId="1" fontId="2" fillId="2" borderId="1" xfId="0" applyNumberFormat="1" applyFont="1" applyFill="1" applyBorder="1" applyAlignment="1">
      <alignment horizontal="center" vertical="top"/>
    </xf>
    <xf numFmtId="165" fontId="11" fillId="2" borderId="1" xfId="0" applyNumberFormat="1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vertical="top" wrapText="1"/>
    </xf>
    <xf numFmtId="10" fontId="2" fillId="2" borderId="1" xfId="0" applyNumberFormat="1" applyFont="1" applyFill="1" applyBorder="1" applyAlignment="1">
      <alignment vertical="top"/>
    </xf>
    <xf numFmtId="10" fontId="1" fillId="2" borderId="1" xfId="0" applyNumberFormat="1" applyFont="1" applyFill="1" applyBorder="1" applyAlignment="1">
      <alignment vertical="top"/>
    </xf>
    <xf numFmtId="10" fontId="1" fillId="2" borderId="1" xfId="0" applyNumberFormat="1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vertical="top"/>
    </xf>
    <xf numFmtId="1" fontId="1" fillId="2" borderId="1" xfId="0" applyNumberFormat="1" applyFont="1" applyFill="1" applyBorder="1" applyAlignment="1">
      <alignment vertical="top"/>
    </xf>
    <xf numFmtId="1" fontId="2" fillId="2" borderId="1" xfId="0" applyNumberFormat="1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165" fontId="11" fillId="2" borderId="1" xfId="0" applyNumberFormat="1" applyFont="1" applyFill="1" applyBorder="1" applyAlignment="1">
      <alignment horizontal="center" vertical="center" textRotation="90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left" vertical="top"/>
    </xf>
    <xf numFmtId="0" fontId="18" fillId="2" borderId="3" xfId="0" applyFont="1" applyFill="1" applyBorder="1" applyAlignment="1">
      <alignment horizontal="left" vertical="top"/>
    </xf>
    <xf numFmtId="0" fontId="18" fillId="2" borderId="4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 textRotation="90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textRotation="90" wrapText="1"/>
    </xf>
    <xf numFmtId="2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2" fillId="2" borderId="15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2" fontId="2" fillId="2" borderId="17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left" vertical="top"/>
    </xf>
  </cellXfs>
  <cellStyles count="13">
    <cellStyle name="ex58" xfId="1"/>
    <cellStyle name="ex59" xfId="10"/>
    <cellStyle name="ex60" xfId="7"/>
    <cellStyle name="ex61" xfId="3"/>
    <cellStyle name="ex63" xfId="11"/>
    <cellStyle name="ex64" xfId="8"/>
    <cellStyle name="ex65" xfId="6"/>
    <cellStyle name="ex67" xfId="2"/>
    <cellStyle name="ex68" xfId="9"/>
    <cellStyle name="ex69" xfId="4"/>
    <cellStyle name="ex70" xfId="5"/>
    <cellStyle name="xl_total_top" xfId="1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zoomScale="136" zoomScaleNormal="136" workbookViewId="0">
      <pane xSplit="2" ySplit="6" topLeftCell="C86" activePane="bottomRight" state="frozenSplit"/>
      <selection pane="topRight" activeCell="C1" sqref="C1"/>
      <selection pane="bottomLeft" activeCell="A6" sqref="A6"/>
      <selection pane="bottomRight" activeCell="A89" sqref="A89:XFD89"/>
    </sheetView>
  </sheetViews>
  <sheetFormatPr defaultColWidth="9.140625" defaultRowHeight="31.5" customHeight="1" x14ac:dyDescent="0.25"/>
  <cols>
    <col min="1" max="1" width="4" style="9" customWidth="1"/>
    <col min="2" max="2" width="22.42578125" style="21" customWidth="1"/>
    <col min="3" max="3" width="7.85546875" style="20" customWidth="1"/>
    <col min="4" max="5" width="8.5703125" style="25" customWidth="1"/>
    <col min="6" max="11" width="8.5703125" style="27" customWidth="1"/>
    <col min="12" max="12" width="7.140625" style="27" customWidth="1"/>
    <col min="13" max="13" width="7.28515625" style="27" customWidth="1"/>
    <col min="14" max="14" width="6.42578125" style="20" customWidth="1"/>
    <col min="15" max="15" width="6.28515625" style="20" customWidth="1"/>
    <col min="16" max="16" width="6.5703125" style="20" customWidth="1"/>
    <col min="17" max="16384" width="9.140625" style="4"/>
  </cols>
  <sheetData>
    <row r="1" spans="1:16" s="62" customFormat="1" ht="13.5" customHeight="1" x14ac:dyDescent="0.25">
      <c r="A1" s="71" t="s">
        <v>0</v>
      </c>
      <c r="B1" s="71" t="s">
        <v>1</v>
      </c>
      <c r="C1" s="71" t="s">
        <v>2</v>
      </c>
      <c r="D1" s="76" t="s">
        <v>3</v>
      </c>
      <c r="E1" s="76"/>
      <c r="F1" s="76"/>
      <c r="G1" s="76"/>
      <c r="H1" s="76"/>
      <c r="I1" s="76"/>
      <c r="J1" s="76"/>
      <c r="K1" s="76"/>
      <c r="L1" s="76"/>
      <c r="M1" s="76"/>
      <c r="N1" s="74" t="s">
        <v>4</v>
      </c>
      <c r="O1" s="74"/>
      <c r="P1" s="74" t="s">
        <v>5</v>
      </c>
    </row>
    <row r="2" spans="1:16" s="62" customFormat="1" ht="13.5" customHeight="1" x14ac:dyDescent="0.25">
      <c r="A2" s="72"/>
      <c r="B2" s="72"/>
      <c r="C2" s="72"/>
      <c r="D2" s="75" t="s">
        <v>6</v>
      </c>
      <c r="E2" s="75"/>
      <c r="F2" s="76" t="s">
        <v>374</v>
      </c>
      <c r="G2" s="76"/>
      <c r="H2" s="76"/>
      <c r="I2" s="76"/>
      <c r="J2" s="76"/>
      <c r="K2" s="76"/>
      <c r="L2" s="76"/>
      <c r="M2" s="76"/>
      <c r="N2" s="74"/>
      <c r="O2" s="74"/>
      <c r="P2" s="74"/>
    </row>
    <row r="3" spans="1:16" s="62" customFormat="1" ht="27" customHeight="1" x14ac:dyDescent="0.25">
      <c r="A3" s="72"/>
      <c r="B3" s="72"/>
      <c r="C3" s="72"/>
      <c r="D3" s="75"/>
      <c r="E3" s="75"/>
      <c r="F3" s="75" t="s">
        <v>8</v>
      </c>
      <c r="G3" s="75"/>
      <c r="H3" s="75" t="s">
        <v>9</v>
      </c>
      <c r="I3" s="75"/>
      <c r="J3" s="75" t="s">
        <v>10</v>
      </c>
      <c r="K3" s="75"/>
      <c r="L3" s="75" t="s">
        <v>11</v>
      </c>
      <c r="M3" s="75"/>
      <c r="N3" s="74"/>
      <c r="O3" s="74"/>
      <c r="P3" s="74"/>
    </row>
    <row r="4" spans="1:16" s="62" customFormat="1" ht="19.5" customHeight="1" x14ac:dyDescent="0.25">
      <c r="A4" s="72"/>
      <c r="B4" s="72"/>
      <c r="C4" s="72"/>
      <c r="D4" s="75"/>
      <c r="E4" s="75"/>
      <c r="F4" s="75"/>
      <c r="G4" s="75"/>
      <c r="H4" s="75"/>
      <c r="I4" s="75"/>
      <c r="J4" s="75"/>
      <c r="K4" s="75"/>
      <c r="L4" s="75"/>
      <c r="M4" s="75"/>
      <c r="N4" s="74"/>
      <c r="O4" s="74"/>
      <c r="P4" s="74"/>
    </row>
    <row r="5" spans="1:16" s="62" customFormat="1" ht="19.5" customHeight="1" x14ac:dyDescent="0.25">
      <c r="A5" s="73"/>
      <c r="B5" s="73"/>
      <c r="C5" s="73"/>
      <c r="D5" s="61" t="s">
        <v>12</v>
      </c>
      <c r="E5" s="61" t="s">
        <v>13</v>
      </c>
      <c r="F5" s="61" t="s">
        <v>12</v>
      </c>
      <c r="G5" s="61" t="s">
        <v>13</v>
      </c>
      <c r="H5" s="61" t="s">
        <v>12</v>
      </c>
      <c r="I5" s="61" t="s">
        <v>13</v>
      </c>
      <c r="J5" s="61" t="s">
        <v>12</v>
      </c>
      <c r="K5" s="61" t="s">
        <v>13</v>
      </c>
      <c r="L5" s="61" t="s">
        <v>12</v>
      </c>
      <c r="M5" s="61" t="s">
        <v>13</v>
      </c>
      <c r="N5" s="61" t="s">
        <v>12</v>
      </c>
      <c r="O5" s="61" t="s">
        <v>13</v>
      </c>
      <c r="P5" s="74"/>
    </row>
    <row r="6" spans="1:16" s="35" customFormat="1" ht="15.75" customHeight="1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39">
        <v>14</v>
      </c>
      <c r="O6" s="39">
        <v>15</v>
      </c>
      <c r="P6" s="39">
        <v>19</v>
      </c>
    </row>
    <row r="7" spans="1:16" s="29" customFormat="1" ht="21" customHeight="1" x14ac:dyDescent="0.25">
      <c r="A7" s="28"/>
      <c r="B7" s="22" t="s">
        <v>373</v>
      </c>
      <c r="C7" s="18"/>
      <c r="D7" s="24" t="e">
        <f>F7+H7+J7+L7</f>
        <v>#REF!</v>
      </c>
      <c r="E7" s="24" t="e">
        <f>G7+I7+K7+M7</f>
        <v>#REF!</v>
      </c>
      <c r="F7" s="24" t="e">
        <f>F8+F16+F34+F39+F42+F50+F62+F69+F75+F79+#REF!</f>
        <v>#REF!</v>
      </c>
      <c r="G7" s="24" t="e">
        <f>G8+G16+G34+G39+G42+G50+G62+G69+G75+G79+#REF!</f>
        <v>#REF!</v>
      </c>
      <c r="H7" s="24" t="e">
        <f>H8+H16+H34+H39+H42+H50+H62+H69+H75+H79+#REF!</f>
        <v>#REF!</v>
      </c>
      <c r="I7" s="24" t="e">
        <f>I8+I16+I34+I39+I42+I50+I62+I69+I75+I79+#REF!</f>
        <v>#REF!</v>
      </c>
      <c r="J7" s="24" t="e">
        <f>J8+J16+J34+J39+J42+J50+J62+J69+J75+J79+#REF!</f>
        <v>#REF!</v>
      </c>
      <c r="K7" s="24" t="e">
        <f>K8+K16+K34+K39+K42+K50+K62+K69+K75+K79+#REF!</f>
        <v>#REF!</v>
      </c>
      <c r="L7" s="24" t="e">
        <f>L8+L16+L34+L39+L42+L50+L62+L69+L75+L79+#REF!</f>
        <v>#REF!</v>
      </c>
      <c r="M7" s="24" t="e">
        <f>M8+M16+M34+M39+M42+M50+M62+M69+M75+M79+#REF!</f>
        <v>#REF!</v>
      </c>
      <c r="N7" s="69">
        <v>100</v>
      </c>
      <c r="O7" s="67" t="e">
        <f t="shared" ref="O7" si="0">E7/D7*100</f>
        <v>#REF!</v>
      </c>
      <c r="P7" s="63" t="e">
        <f t="shared" ref="P7" si="1">E7/D7</f>
        <v>#REF!</v>
      </c>
    </row>
    <row r="8" spans="1:16" s="7" customFormat="1" ht="34.5" customHeight="1" x14ac:dyDescent="0.25">
      <c r="A8" s="8" t="s">
        <v>376</v>
      </c>
      <c r="B8" s="22" t="s">
        <v>222</v>
      </c>
      <c r="C8" s="33" t="s">
        <v>221</v>
      </c>
      <c r="D8" s="24">
        <f>D9+D10+D13+D15</f>
        <v>1000</v>
      </c>
      <c r="E8" s="24">
        <f t="shared" ref="E8" si="2">E9+E10+E13+E15</f>
        <v>1000</v>
      </c>
      <c r="F8" s="25">
        <f t="shared" ref="F8" si="3">F9+F10+F13+F15</f>
        <v>0</v>
      </c>
      <c r="G8" s="25">
        <f t="shared" ref="G8" si="4">G9+G10+G13+G15</f>
        <v>0</v>
      </c>
      <c r="H8" s="25">
        <f t="shared" ref="H8" si="5">H9+H10+H13+H15</f>
        <v>0</v>
      </c>
      <c r="I8" s="25">
        <f t="shared" ref="I8" si="6">I9+I10+I13+I15</f>
        <v>0</v>
      </c>
      <c r="J8" s="25">
        <f t="shared" ref="J8" si="7">J9+J10+J13+J15</f>
        <v>1000</v>
      </c>
      <c r="K8" s="25">
        <f t="shared" ref="K8" si="8">K9+K10+K13+K15</f>
        <v>1000</v>
      </c>
      <c r="L8" s="25">
        <f t="shared" ref="L8" si="9">L9+L10+L13+L15</f>
        <v>0</v>
      </c>
      <c r="M8" s="25">
        <f t="shared" ref="M8" si="10">M9+M10+M13+M15</f>
        <v>0</v>
      </c>
      <c r="N8" s="67">
        <v>100</v>
      </c>
      <c r="O8" s="70">
        <v>100</v>
      </c>
      <c r="P8" s="65">
        <f t="shared" ref="P8:P11" si="11">E8/D8</f>
        <v>1</v>
      </c>
    </row>
    <row r="9" spans="1:16" s="7" customFormat="1" ht="32.25" customHeight="1" x14ac:dyDescent="0.25">
      <c r="A9" s="8"/>
      <c r="B9" s="22" t="s">
        <v>385</v>
      </c>
      <c r="C9" s="19"/>
      <c r="D9" s="26">
        <f t="shared" ref="D9" si="12">F9+H9+J9+L9</f>
        <v>0</v>
      </c>
      <c r="E9" s="26">
        <f t="shared" ref="E9" si="13">G9+I9+K9+M9</f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68">
        <v>100</v>
      </c>
      <c r="O9" s="70">
        <v>100</v>
      </c>
      <c r="P9" s="65" t="e">
        <f t="shared" si="11"/>
        <v>#DIV/0!</v>
      </c>
    </row>
    <row r="10" spans="1:16" ht="33" customHeight="1" x14ac:dyDescent="0.25">
      <c r="B10" s="22" t="s">
        <v>384</v>
      </c>
      <c r="D10" s="27">
        <f t="shared" ref="D10:M11" si="14">D11</f>
        <v>1000</v>
      </c>
      <c r="E10" s="27">
        <f t="shared" si="14"/>
        <v>1000</v>
      </c>
      <c r="F10" s="27">
        <f t="shared" si="14"/>
        <v>0</v>
      </c>
      <c r="G10" s="27">
        <f t="shared" si="14"/>
        <v>0</v>
      </c>
      <c r="H10" s="27">
        <f t="shared" si="14"/>
        <v>0</v>
      </c>
      <c r="I10" s="27">
        <f t="shared" si="14"/>
        <v>0</v>
      </c>
      <c r="J10" s="27">
        <f>J11</f>
        <v>1000</v>
      </c>
      <c r="K10" s="27">
        <f t="shared" si="14"/>
        <v>1000</v>
      </c>
      <c r="L10" s="27">
        <f t="shared" si="14"/>
        <v>0</v>
      </c>
      <c r="M10" s="27">
        <f t="shared" si="14"/>
        <v>0</v>
      </c>
      <c r="N10" s="68">
        <v>100</v>
      </c>
      <c r="O10" s="70">
        <f t="shared" ref="O10:O11" si="15">E10/D10*100</f>
        <v>100</v>
      </c>
      <c r="P10" s="65">
        <f t="shared" si="11"/>
        <v>1</v>
      </c>
    </row>
    <row r="11" spans="1:16" ht="30.75" customHeight="1" x14ac:dyDescent="0.25">
      <c r="B11" s="21" t="s">
        <v>259</v>
      </c>
      <c r="D11" s="27">
        <f t="shared" ref="D11:D17" si="16">F11+H11+J11+L11</f>
        <v>1000</v>
      </c>
      <c r="E11" s="27">
        <f t="shared" ref="E11:E17" si="17">G11+I11+K11+M11</f>
        <v>1000</v>
      </c>
      <c r="F11" s="27">
        <f>F12</f>
        <v>0</v>
      </c>
      <c r="G11" s="27">
        <f t="shared" si="14"/>
        <v>0</v>
      </c>
      <c r="H11" s="27">
        <f t="shared" si="14"/>
        <v>0</v>
      </c>
      <c r="I11" s="27">
        <f t="shared" si="14"/>
        <v>0</v>
      </c>
      <c r="J11" s="27">
        <f t="shared" si="14"/>
        <v>1000</v>
      </c>
      <c r="K11" s="27">
        <f t="shared" si="14"/>
        <v>1000</v>
      </c>
      <c r="L11" s="27">
        <f t="shared" si="14"/>
        <v>0</v>
      </c>
      <c r="M11" s="27">
        <f t="shared" si="14"/>
        <v>0</v>
      </c>
      <c r="N11" s="68">
        <v>100</v>
      </c>
      <c r="O11" s="70">
        <f t="shared" si="15"/>
        <v>100</v>
      </c>
      <c r="P11" s="65">
        <f t="shared" si="11"/>
        <v>1</v>
      </c>
    </row>
    <row r="12" spans="1:16" ht="75" customHeight="1" x14ac:dyDescent="0.25">
      <c r="B12" s="21" t="s">
        <v>381</v>
      </c>
      <c r="D12" s="27">
        <f t="shared" si="16"/>
        <v>1000</v>
      </c>
      <c r="E12" s="27">
        <f t="shared" si="17"/>
        <v>1000</v>
      </c>
      <c r="F12" s="27">
        <v>0</v>
      </c>
      <c r="G12" s="27">
        <v>0</v>
      </c>
      <c r="H12" s="27">
        <v>0</v>
      </c>
      <c r="I12" s="27">
        <v>0</v>
      </c>
      <c r="J12" s="27">
        <v>1000</v>
      </c>
      <c r="K12" s="27">
        <v>1000</v>
      </c>
      <c r="L12" s="27">
        <v>0</v>
      </c>
      <c r="M12" s="27">
        <v>0</v>
      </c>
      <c r="N12" s="68">
        <v>100</v>
      </c>
      <c r="O12" s="70">
        <f t="shared" ref="O12" si="18">E12/D12*100</f>
        <v>100</v>
      </c>
      <c r="P12" s="65">
        <f t="shared" ref="P12" si="19">E12/D12</f>
        <v>1</v>
      </c>
    </row>
    <row r="13" spans="1:16" ht="10.5" customHeight="1" x14ac:dyDescent="0.25">
      <c r="B13" s="22" t="s">
        <v>375</v>
      </c>
      <c r="D13" s="27">
        <f t="shared" si="16"/>
        <v>0</v>
      </c>
      <c r="E13" s="27">
        <f t="shared" si="17"/>
        <v>0</v>
      </c>
      <c r="F13" s="27">
        <f>F14</f>
        <v>0</v>
      </c>
      <c r="G13" s="27">
        <f t="shared" ref="G13" si="20">G14</f>
        <v>0</v>
      </c>
      <c r="H13" s="27">
        <f t="shared" ref="H13" si="21">H14</f>
        <v>0</v>
      </c>
      <c r="I13" s="27">
        <f t="shared" ref="I13" si="22">I14</f>
        <v>0</v>
      </c>
      <c r="J13" s="27">
        <f t="shared" ref="J13" si="23">J14</f>
        <v>0</v>
      </c>
      <c r="K13" s="27">
        <f t="shared" ref="K13" si="24">K14</f>
        <v>0</v>
      </c>
      <c r="L13" s="27">
        <f t="shared" ref="L13" si="25">L14</f>
        <v>0</v>
      </c>
      <c r="M13" s="27">
        <f t="shared" ref="M13" si="26">M14</f>
        <v>0</v>
      </c>
      <c r="N13" s="68">
        <v>100</v>
      </c>
      <c r="O13" s="70">
        <v>100</v>
      </c>
      <c r="P13" s="65">
        <v>1</v>
      </c>
    </row>
    <row r="14" spans="1:16" ht="31.5" customHeight="1" x14ac:dyDescent="0.25">
      <c r="B14" s="21" t="s">
        <v>382</v>
      </c>
      <c r="D14" s="27">
        <f t="shared" si="16"/>
        <v>0</v>
      </c>
      <c r="E14" s="27">
        <f t="shared" si="17"/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68">
        <v>100</v>
      </c>
      <c r="O14" s="70">
        <v>100</v>
      </c>
      <c r="P14" s="65">
        <v>1</v>
      </c>
    </row>
    <row r="15" spans="1:16" ht="44.25" customHeight="1" x14ac:dyDescent="0.25">
      <c r="B15" s="22" t="s">
        <v>383</v>
      </c>
      <c r="D15" s="27">
        <f t="shared" si="16"/>
        <v>0</v>
      </c>
      <c r="E15" s="27">
        <f t="shared" si="17"/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68">
        <v>100</v>
      </c>
      <c r="O15" s="70">
        <v>100</v>
      </c>
      <c r="P15" s="65">
        <v>1</v>
      </c>
    </row>
    <row r="16" spans="1:16" s="7" customFormat="1" ht="14.25" customHeight="1" x14ac:dyDescent="0.25">
      <c r="A16" s="6" t="s">
        <v>18</v>
      </c>
      <c r="B16" s="22" t="s">
        <v>230</v>
      </c>
      <c r="C16" s="30" t="s">
        <v>231</v>
      </c>
      <c r="D16" s="24">
        <f t="shared" si="16"/>
        <v>97728.948319999996</v>
      </c>
      <c r="E16" s="24">
        <f t="shared" si="17"/>
        <v>97728.948319999996</v>
      </c>
      <c r="F16" s="24">
        <f>F17+F28+F31</f>
        <v>5062.9719999999998</v>
      </c>
      <c r="G16" s="24">
        <f t="shared" ref="G16:M16" si="27">G17+G28+G31</f>
        <v>5062.9719999999998</v>
      </c>
      <c r="H16" s="24">
        <f t="shared" si="27"/>
        <v>22260.050510000001</v>
      </c>
      <c r="I16" s="24">
        <f t="shared" si="27"/>
        <v>22260.050510000001</v>
      </c>
      <c r="J16" s="24">
        <f t="shared" si="27"/>
        <v>70405.925810000001</v>
      </c>
      <c r="K16" s="24">
        <f t="shared" si="27"/>
        <v>70405.925810000001</v>
      </c>
      <c r="L16" s="24">
        <f t="shared" si="27"/>
        <v>0</v>
      </c>
      <c r="M16" s="24">
        <f t="shared" si="27"/>
        <v>0</v>
      </c>
      <c r="N16" s="69">
        <v>100</v>
      </c>
      <c r="O16" s="69">
        <f t="shared" ref="O16" si="28">E16/D16*100</f>
        <v>100</v>
      </c>
      <c r="P16" s="66">
        <f t="shared" ref="P16" si="29">E16/D16</f>
        <v>1</v>
      </c>
    </row>
    <row r="17" spans="1:16" ht="53.25" customHeight="1" x14ac:dyDescent="0.25">
      <c r="A17" s="5"/>
      <c r="B17" s="21" t="s">
        <v>249</v>
      </c>
      <c r="C17" s="3"/>
      <c r="D17" s="26">
        <f t="shared" si="16"/>
        <v>75214.096290000001</v>
      </c>
      <c r="E17" s="26">
        <f t="shared" si="17"/>
        <v>75214.096290000001</v>
      </c>
      <c r="F17" s="26">
        <f>F18+F19+F20+F21+F22+F23+F24+F25+F26</f>
        <v>1527.1370000000002</v>
      </c>
      <c r="G17" s="26">
        <f>G18+G19+G20+G21+G22+G23+G24+G25+G26</f>
        <v>1527.1370000000002</v>
      </c>
      <c r="H17" s="26">
        <f t="shared" ref="H17:M17" si="30">H18+H19+H20+H21+H22+H23+H24+H25+H26</f>
        <v>22142.707109999999</v>
      </c>
      <c r="I17" s="26">
        <f t="shared" si="30"/>
        <v>22142.707109999999</v>
      </c>
      <c r="J17" s="26">
        <f t="shared" si="30"/>
        <v>51544.252180000003</v>
      </c>
      <c r="K17" s="26">
        <f t="shared" si="30"/>
        <v>51544.252180000003</v>
      </c>
      <c r="L17" s="26">
        <f t="shared" si="30"/>
        <v>0</v>
      </c>
      <c r="M17" s="26">
        <f t="shared" si="30"/>
        <v>0</v>
      </c>
      <c r="N17" s="70">
        <v>100</v>
      </c>
      <c r="O17" s="69">
        <f t="shared" ref="O17:O77" si="31">E17/D17*100</f>
        <v>100</v>
      </c>
      <c r="P17" s="66">
        <f t="shared" ref="P17:P77" si="32">E17/D17</f>
        <v>1</v>
      </c>
    </row>
    <row r="18" spans="1:16" ht="54.75" customHeight="1" x14ac:dyDescent="0.25">
      <c r="A18" s="36" t="s">
        <v>92</v>
      </c>
      <c r="B18" s="21" t="s">
        <v>386</v>
      </c>
      <c r="C18" s="30"/>
      <c r="D18" s="31">
        <f t="shared" ref="D18:D34" si="33">F18+H18+J18+L18</f>
        <v>539.56200000000001</v>
      </c>
      <c r="E18" s="31">
        <f t="shared" ref="E18:E34" si="34">G18+I18+K18+M18</f>
        <v>539.56200000000001</v>
      </c>
      <c r="F18" s="32">
        <v>0</v>
      </c>
      <c r="G18" s="32">
        <v>0</v>
      </c>
      <c r="H18" s="32">
        <v>0</v>
      </c>
      <c r="I18" s="32">
        <v>0</v>
      </c>
      <c r="J18" s="32">
        <v>539.56200000000001</v>
      </c>
      <c r="K18" s="32">
        <v>539.56200000000001</v>
      </c>
      <c r="L18" s="32">
        <v>0</v>
      </c>
      <c r="M18" s="32">
        <v>0</v>
      </c>
      <c r="N18" s="70">
        <v>100</v>
      </c>
      <c r="O18" s="69">
        <f t="shared" si="31"/>
        <v>100</v>
      </c>
      <c r="P18" s="66">
        <f t="shared" si="32"/>
        <v>1</v>
      </c>
    </row>
    <row r="19" spans="1:16" ht="13.5" customHeight="1" x14ac:dyDescent="0.25">
      <c r="A19" s="36" t="s">
        <v>400</v>
      </c>
      <c r="B19" s="21" t="s">
        <v>351</v>
      </c>
      <c r="C19" s="30"/>
      <c r="D19" s="31">
        <f t="shared" si="33"/>
        <v>12694.25929</v>
      </c>
      <c r="E19" s="31">
        <f t="shared" si="34"/>
        <v>12694.25929</v>
      </c>
      <c r="F19" s="32">
        <v>65.14</v>
      </c>
      <c r="G19" s="32">
        <v>65.14</v>
      </c>
      <c r="H19" s="32">
        <v>10.60411</v>
      </c>
      <c r="I19" s="32">
        <v>10.60411</v>
      </c>
      <c r="J19" s="32">
        <v>12618.51518</v>
      </c>
      <c r="K19" s="32">
        <v>12618.51518</v>
      </c>
      <c r="L19" s="32">
        <v>0</v>
      </c>
      <c r="M19" s="32">
        <v>0</v>
      </c>
      <c r="N19" s="70">
        <v>100</v>
      </c>
      <c r="O19" s="69">
        <f t="shared" si="31"/>
        <v>100</v>
      </c>
      <c r="P19" s="66">
        <f t="shared" si="32"/>
        <v>1</v>
      </c>
    </row>
    <row r="20" spans="1:16" ht="31.5" customHeight="1" x14ac:dyDescent="0.25">
      <c r="A20" s="36" t="s">
        <v>401</v>
      </c>
      <c r="B20" s="21" t="s">
        <v>387</v>
      </c>
      <c r="C20" s="30"/>
      <c r="D20" s="31">
        <f t="shared" si="33"/>
        <v>35875.042000000001</v>
      </c>
      <c r="E20" s="31">
        <f t="shared" si="34"/>
        <v>35875.042000000001</v>
      </c>
      <c r="F20" s="32">
        <v>0</v>
      </c>
      <c r="G20" s="32">
        <v>0</v>
      </c>
      <c r="H20" s="32">
        <v>0</v>
      </c>
      <c r="I20" s="32">
        <v>0</v>
      </c>
      <c r="J20" s="32">
        <v>35875.042000000001</v>
      </c>
      <c r="K20" s="32">
        <v>35875.042000000001</v>
      </c>
      <c r="L20" s="32">
        <v>0</v>
      </c>
      <c r="M20" s="32">
        <v>0</v>
      </c>
      <c r="N20" s="70">
        <v>100</v>
      </c>
      <c r="O20" s="69">
        <f t="shared" si="31"/>
        <v>100</v>
      </c>
      <c r="P20" s="66">
        <f t="shared" si="32"/>
        <v>1</v>
      </c>
    </row>
    <row r="21" spans="1:16" ht="21" customHeight="1" x14ac:dyDescent="0.25">
      <c r="A21" s="36" t="s">
        <v>402</v>
      </c>
      <c r="B21" s="21" t="s">
        <v>388</v>
      </c>
      <c r="C21" s="30"/>
      <c r="D21" s="31">
        <f t="shared" si="33"/>
        <v>0</v>
      </c>
      <c r="E21" s="31">
        <f t="shared" si="34"/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70">
        <v>100</v>
      </c>
      <c r="O21" s="69">
        <v>100</v>
      </c>
      <c r="P21" s="66">
        <v>1</v>
      </c>
    </row>
    <row r="22" spans="1:16" ht="11.25" customHeight="1" x14ac:dyDescent="0.25">
      <c r="A22" s="36" t="s">
        <v>403</v>
      </c>
      <c r="B22" s="21" t="s">
        <v>389</v>
      </c>
      <c r="C22" s="30"/>
      <c r="D22" s="31">
        <f t="shared" si="33"/>
        <v>21894.1</v>
      </c>
      <c r="E22" s="31">
        <f t="shared" si="34"/>
        <v>21894.1</v>
      </c>
      <c r="F22" s="32">
        <v>0</v>
      </c>
      <c r="G22" s="32">
        <v>0</v>
      </c>
      <c r="H22" s="32">
        <v>21894.1</v>
      </c>
      <c r="I22" s="32">
        <v>21894.1</v>
      </c>
      <c r="J22" s="32">
        <v>0</v>
      </c>
      <c r="K22" s="32">
        <v>0</v>
      </c>
      <c r="L22" s="32">
        <v>0</v>
      </c>
      <c r="M22" s="32">
        <v>0</v>
      </c>
      <c r="N22" s="70">
        <v>100</v>
      </c>
      <c r="O22" s="69">
        <f t="shared" si="31"/>
        <v>100</v>
      </c>
      <c r="P22" s="66">
        <f t="shared" si="32"/>
        <v>1</v>
      </c>
    </row>
    <row r="23" spans="1:16" ht="19.5" customHeight="1" x14ac:dyDescent="0.25">
      <c r="A23" s="36" t="s">
        <v>404</v>
      </c>
      <c r="B23" s="21" t="s">
        <v>390</v>
      </c>
      <c r="C23" s="30"/>
      <c r="D23" s="31">
        <f t="shared" si="33"/>
        <v>1703.135</v>
      </c>
      <c r="E23" s="31">
        <f t="shared" si="34"/>
        <v>1703.135</v>
      </c>
      <c r="F23" s="32">
        <v>1461.9970000000001</v>
      </c>
      <c r="G23" s="32">
        <v>1461.9970000000001</v>
      </c>
      <c r="H23" s="32">
        <v>238.00299999999999</v>
      </c>
      <c r="I23" s="32">
        <v>238.00299999999999</v>
      </c>
      <c r="J23" s="32">
        <v>3.1349999999999998</v>
      </c>
      <c r="K23" s="32">
        <v>3.1349999999999998</v>
      </c>
      <c r="L23" s="32">
        <v>0</v>
      </c>
      <c r="M23" s="32">
        <v>0</v>
      </c>
      <c r="N23" s="70">
        <v>100</v>
      </c>
      <c r="O23" s="69">
        <f t="shared" si="31"/>
        <v>100</v>
      </c>
      <c r="P23" s="66">
        <f t="shared" si="32"/>
        <v>1</v>
      </c>
    </row>
    <row r="24" spans="1:16" ht="10.5" customHeight="1" x14ac:dyDescent="0.25">
      <c r="A24" s="36" t="s">
        <v>405</v>
      </c>
      <c r="B24" s="21" t="s">
        <v>391</v>
      </c>
      <c r="C24" s="30"/>
      <c r="D24" s="31">
        <f t="shared" si="33"/>
        <v>2507.998</v>
      </c>
      <c r="E24" s="31">
        <f t="shared" si="34"/>
        <v>2507.998</v>
      </c>
      <c r="F24" s="32">
        <v>0</v>
      </c>
      <c r="G24" s="32">
        <v>0</v>
      </c>
      <c r="H24" s="32">
        <v>0</v>
      </c>
      <c r="I24" s="32">
        <v>0</v>
      </c>
      <c r="J24" s="32">
        <v>2507.998</v>
      </c>
      <c r="K24" s="32">
        <v>2507.998</v>
      </c>
      <c r="L24" s="32">
        <v>0</v>
      </c>
      <c r="M24" s="32">
        <v>0</v>
      </c>
      <c r="N24" s="70">
        <v>100</v>
      </c>
      <c r="O24" s="69">
        <f t="shared" si="31"/>
        <v>100</v>
      </c>
      <c r="P24" s="66">
        <f t="shared" si="32"/>
        <v>1</v>
      </c>
    </row>
    <row r="25" spans="1:16" ht="20.25" customHeight="1" x14ac:dyDescent="0.25">
      <c r="A25" s="36" t="s">
        <v>406</v>
      </c>
      <c r="B25" s="21" t="s">
        <v>392</v>
      </c>
      <c r="C25" s="30"/>
      <c r="D25" s="31">
        <f t="shared" si="33"/>
        <v>0</v>
      </c>
      <c r="E25" s="31">
        <f t="shared" si="34"/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70">
        <v>100</v>
      </c>
      <c r="O25" s="69">
        <v>100</v>
      </c>
      <c r="P25" s="66">
        <v>1</v>
      </c>
    </row>
    <row r="26" spans="1:16" ht="20.25" customHeight="1" x14ac:dyDescent="0.25">
      <c r="A26" s="36" t="s">
        <v>407</v>
      </c>
      <c r="B26" s="21" t="s">
        <v>393</v>
      </c>
      <c r="C26" s="30"/>
      <c r="D26" s="31">
        <f t="shared" si="33"/>
        <v>0</v>
      </c>
      <c r="E26" s="31">
        <f t="shared" si="34"/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70">
        <v>100</v>
      </c>
      <c r="O26" s="69">
        <v>100</v>
      </c>
      <c r="P26" s="66">
        <v>1</v>
      </c>
    </row>
    <row r="27" spans="1:16" ht="24.75" hidden="1" customHeight="1" x14ac:dyDescent="0.25">
      <c r="A27" s="36" t="s">
        <v>408</v>
      </c>
      <c r="B27" s="21" t="s">
        <v>394</v>
      </c>
      <c r="C27" s="30" t="s">
        <v>231</v>
      </c>
      <c r="D27" s="31">
        <f t="shared" si="33"/>
        <v>0</v>
      </c>
      <c r="E27" s="31">
        <f t="shared" si="34"/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70"/>
      <c r="O27" s="69" t="e">
        <f t="shared" si="31"/>
        <v>#DIV/0!</v>
      </c>
      <c r="P27" s="66" t="e">
        <f t="shared" si="32"/>
        <v>#DIV/0!</v>
      </c>
    </row>
    <row r="28" spans="1:16" ht="43.5" customHeight="1" x14ac:dyDescent="0.25">
      <c r="A28" s="34" t="s">
        <v>18</v>
      </c>
      <c r="B28" s="22" t="s">
        <v>395</v>
      </c>
      <c r="C28" s="33" t="s">
        <v>231</v>
      </c>
      <c r="D28" s="31">
        <f t="shared" si="33"/>
        <v>17881.379000000001</v>
      </c>
      <c r="E28" s="31">
        <f t="shared" si="34"/>
        <v>17881.379000000001</v>
      </c>
      <c r="F28" s="31">
        <f>F29+F30</f>
        <v>3535.835</v>
      </c>
      <c r="G28" s="31">
        <f>G29+G30</f>
        <v>3535.835</v>
      </c>
      <c r="H28" s="31">
        <f t="shared" ref="H28:M28" si="35">H29+H30</f>
        <v>72.164000000000001</v>
      </c>
      <c r="I28" s="31">
        <f t="shared" si="35"/>
        <v>72.164000000000001</v>
      </c>
      <c r="J28" s="31">
        <f t="shared" si="35"/>
        <v>14273.380000000001</v>
      </c>
      <c r="K28" s="31">
        <f t="shared" si="35"/>
        <v>14273.380000000001</v>
      </c>
      <c r="L28" s="31">
        <f t="shared" si="35"/>
        <v>0</v>
      </c>
      <c r="M28" s="31">
        <f t="shared" si="35"/>
        <v>0</v>
      </c>
      <c r="N28" s="70">
        <v>100</v>
      </c>
      <c r="O28" s="69">
        <f t="shared" si="31"/>
        <v>100</v>
      </c>
      <c r="P28" s="66">
        <f t="shared" si="32"/>
        <v>1</v>
      </c>
    </row>
    <row r="29" spans="1:16" ht="77.25" customHeight="1" x14ac:dyDescent="0.25">
      <c r="A29" s="36" t="s">
        <v>409</v>
      </c>
      <c r="B29" s="21" t="s">
        <v>396</v>
      </c>
      <c r="C29" s="30"/>
      <c r="D29" s="31">
        <f t="shared" si="33"/>
        <v>14272.43</v>
      </c>
      <c r="E29" s="31">
        <f t="shared" si="34"/>
        <v>14272.43</v>
      </c>
      <c r="F29" s="32">
        <v>0</v>
      </c>
      <c r="G29" s="32">
        <v>0</v>
      </c>
      <c r="H29" s="32">
        <v>0</v>
      </c>
      <c r="I29" s="32">
        <v>0</v>
      </c>
      <c r="J29" s="32">
        <v>14272.43</v>
      </c>
      <c r="K29" s="32">
        <v>14272.43</v>
      </c>
      <c r="L29" s="32">
        <v>0</v>
      </c>
      <c r="M29" s="32">
        <v>0</v>
      </c>
      <c r="N29" s="70">
        <v>100</v>
      </c>
      <c r="O29" s="69">
        <f t="shared" si="31"/>
        <v>100</v>
      </c>
      <c r="P29" s="66">
        <f t="shared" si="32"/>
        <v>1</v>
      </c>
    </row>
    <row r="30" spans="1:16" s="7" customFormat="1" ht="21.75" customHeight="1" x14ac:dyDescent="0.25">
      <c r="A30" s="36" t="s">
        <v>410</v>
      </c>
      <c r="B30" s="21" t="s">
        <v>397</v>
      </c>
      <c r="C30" s="30"/>
      <c r="D30" s="31">
        <f t="shared" si="33"/>
        <v>3608.9490000000001</v>
      </c>
      <c r="E30" s="31">
        <f t="shared" si="34"/>
        <v>3608.9490000000001</v>
      </c>
      <c r="F30" s="32">
        <v>3535.835</v>
      </c>
      <c r="G30" s="32">
        <v>3535.835</v>
      </c>
      <c r="H30" s="32">
        <v>72.164000000000001</v>
      </c>
      <c r="I30" s="32">
        <v>72.164000000000001</v>
      </c>
      <c r="J30" s="32">
        <v>0.95</v>
      </c>
      <c r="K30" s="32">
        <v>0.95</v>
      </c>
      <c r="L30" s="32">
        <v>0</v>
      </c>
      <c r="M30" s="32">
        <v>0</v>
      </c>
      <c r="N30" s="67">
        <v>100</v>
      </c>
      <c r="O30" s="69">
        <v>100</v>
      </c>
      <c r="P30" s="66">
        <v>1</v>
      </c>
    </row>
    <row r="31" spans="1:16" ht="23.25" customHeight="1" x14ac:dyDescent="0.25">
      <c r="A31" s="34" t="s">
        <v>411</v>
      </c>
      <c r="B31" s="22" t="s">
        <v>398</v>
      </c>
      <c r="C31" s="33" t="s">
        <v>231</v>
      </c>
      <c r="D31" s="31">
        <f t="shared" si="33"/>
        <v>4633.4730300000001</v>
      </c>
      <c r="E31" s="31">
        <f t="shared" si="34"/>
        <v>4633.4730300000001</v>
      </c>
      <c r="F31" s="31">
        <f t="shared" ref="F31:M31" si="36">SUM(F32:F33)</f>
        <v>0</v>
      </c>
      <c r="G31" s="31">
        <f t="shared" si="36"/>
        <v>0</v>
      </c>
      <c r="H31" s="31">
        <f t="shared" si="36"/>
        <v>45.179400000000001</v>
      </c>
      <c r="I31" s="31">
        <f t="shared" si="36"/>
        <v>45.179400000000001</v>
      </c>
      <c r="J31" s="31">
        <f t="shared" si="36"/>
        <v>4588.2936300000001</v>
      </c>
      <c r="K31" s="31">
        <f t="shared" si="36"/>
        <v>4588.2936300000001</v>
      </c>
      <c r="L31" s="31">
        <f t="shared" si="36"/>
        <v>0</v>
      </c>
      <c r="M31" s="31">
        <f t="shared" si="36"/>
        <v>0</v>
      </c>
      <c r="N31" s="68">
        <v>100</v>
      </c>
      <c r="O31" s="68">
        <f t="shared" si="31"/>
        <v>100</v>
      </c>
      <c r="P31" s="65">
        <f t="shared" si="32"/>
        <v>1</v>
      </c>
    </row>
    <row r="32" spans="1:16" ht="42.75" customHeight="1" x14ac:dyDescent="0.25">
      <c r="A32" s="36" t="s">
        <v>412</v>
      </c>
      <c r="B32" s="21" t="s">
        <v>399</v>
      </c>
      <c r="C32" s="30"/>
      <c r="D32" s="31">
        <f t="shared" si="33"/>
        <v>1058.13436</v>
      </c>
      <c r="E32" s="31">
        <f t="shared" si="34"/>
        <v>1058.13436</v>
      </c>
      <c r="F32" s="32">
        <v>0</v>
      </c>
      <c r="G32" s="32">
        <v>0</v>
      </c>
      <c r="H32" s="32">
        <v>45.179400000000001</v>
      </c>
      <c r="I32" s="32">
        <v>45.179400000000001</v>
      </c>
      <c r="J32" s="32">
        <v>1012.95496</v>
      </c>
      <c r="K32" s="32">
        <v>1012.95496</v>
      </c>
      <c r="L32" s="32">
        <v>0</v>
      </c>
      <c r="M32" s="32">
        <v>0</v>
      </c>
      <c r="N32" s="68">
        <v>100</v>
      </c>
      <c r="O32" s="68">
        <f t="shared" si="31"/>
        <v>100</v>
      </c>
      <c r="P32" s="65">
        <f t="shared" si="32"/>
        <v>1</v>
      </c>
    </row>
    <row r="33" spans="1:16" ht="21.75" customHeight="1" x14ac:dyDescent="0.25">
      <c r="A33" s="36" t="s">
        <v>413</v>
      </c>
      <c r="B33" s="21" t="s">
        <v>350</v>
      </c>
      <c r="C33" s="30"/>
      <c r="D33" s="31">
        <f t="shared" si="33"/>
        <v>3575.3386700000001</v>
      </c>
      <c r="E33" s="31">
        <f t="shared" si="34"/>
        <v>3575.3386700000001</v>
      </c>
      <c r="F33" s="32">
        <v>0</v>
      </c>
      <c r="G33" s="32">
        <v>0</v>
      </c>
      <c r="H33" s="32">
        <v>0</v>
      </c>
      <c r="I33" s="32">
        <v>0</v>
      </c>
      <c r="J33" s="32">
        <v>3575.3386700000001</v>
      </c>
      <c r="K33" s="32">
        <v>3575.3386700000001</v>
      </c>
      <c r="L33" s="32">
        <v>0</v>
      </c>
      <c r="M33" s="32">
        <v>0</v>
      </c>
      <c r="N33" s="68">
        <v>100</v>
      </c>
      <c r="O33" s="68">
        <f t="shared" si="31"/>
        <v>100</v>
      </c>
      <c r="P33" s="65">
        <f t="shared" si="32"/>
        <v>1</v>
      </c>
    </row>
    <row r="34" spans="1:16" ht="21.75" customHeight="1" x14ac:dyDescent="0.25">
      <c r="A34" s="36" t="s">
        <v>411</v>
      </c>
      <c r="B34" s="22" t="s">
        <v>414</v>
      </c>
      <c r="C34" s="33" t="s">
        <v>221</v>
      </c>
      <c r="D34" s="25">
        <f t="shared" si="33"/>
        <v>61025.762189999994</v>
      </c>
      <c r="E34" s="25">
        <f t="shared" si="34"/>
        <v>59912.703710000002</v>
      </c>
      <c r="F34" s="25">
        <f>F35+F36+F37+F38</f>
        <v>0</v>
      </c>
      <c r="G34" s="25">
        <f t="shared" ref="G34:M34" si="37">G35+G36+G37+G38</f>
        <v>0</v>
      </c>
      <c r="H34" s="25">
        <f t="shared" si="37"/>
        <v>17197.16316</v>
      </c>
      <c r="I34" s="25">
        <f t="shared" si="37"/>
        <v>16084.10468</v>
      </c>
      <c r="J34" s="25">
        <f t="shared" si="37"/>
        <v>43828.599029999998</v>
      </c>
      <c r="K34" s="25">
        <f t="shared" si="37"/>
        <v>43828.599029999998</v>
      </c>
      <c r="L34" s="25">
        <f t="shared" si="37"/>
        <v>0</v>
      </c>
      <c r="M34" s="25">
        <f t="shared" si="37"/>
        <v>0</v>
      </c>
      <c r="N34" s="68">
        <v>100</v>
      </c>
      <c r="O34" s="68">
        <f t="shared" si="31"/>
        <v>98.176084263340201</v>
      </c>
      <c r="P34" s="65">
        <f t="shared" si="32"/>
        <v>0.98176084263340202</v>
      </c>
    </row>
    <row r="35" spans="1:16" ht="21.75" customHeight="1" x14ac:dyDescent="0.25">
      <c r="A35" s="36"/>
      <c r="B35" s="21" t="s">
        <v>241</v>
      </c>
      <c r="D35" s="27">
        <f t="shared" ref="D35:E38" si="38">F35+H35+J35+L35</f>
        <v>0</v>
      </c>
      <c r="E35" s="27">
        <f t="shared" si="38"/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68">
        <v>100</v>
      </c>
      <c r="O35" s="68">
        <v>0</v>
      </c>
      <c r="P35" s="65">
        <v>0</v>
      </c>
    </row>
    <row r="36" spans="1:16" ht="21.75" customHeight="1" x14ac:dyDescent="0.25">
      <c r="A36" s="36"/>
      <c r="B36" s="21" t="s">
        <v>242</v>
      </c>
      <c r="D36" s="27">
        <f t="shared" si="38"/>
        <v>47761.275160000005</v>
      </c>
      <c r="E36" s="27">
        <f t="shared" si="38"/>
        <v>46648.216679999998</v>
      </c>
      <c r="F36" s="27">
        <v>0</v>
      </c>
      <c r="G36" s="27">
        <v>0</v>
      </c>
      <c r="H36" s="27">
        <v>15928.07516</v>
      </c>
      <c r="I36" s="27">
        <v>14815.016680000001</v>
      </c>
      <c r="J36" s="27">
        <v>31833.200000000001</v>
      </c>
      <c r="K36" s="27">
        <v>31833.200000000001</v>
      </c>
      <c r="L36" s="27">
        <v>0</v>
      </c>
      <c r="M36" s="27">
        <v>0</v>
      </c>
      <c r="N36" s="68">
        <v>100</v>
      </c>
      <c r="O36" s="68">
        <f t="shared" si="31"/>
        <v>97.669537766168787</v>
      </c>
      <c r="P36" s="65">
        <f t="shared" si="32"/>
        <v>0.9766953776616879</v>
      </c>
    </row>
    <row r="37" spans="1:16" ht="21.75" customHeight="1" x14ac:dyDescent="0.25">
      <c r="A37" s="36"/>
      <c r="B37" s="21" t="s">
        <v>243</v>
      </c>
      <c r="D37" s="27">
        <f t="shared" si="38"/>
        <v>1068.3261</v>
      </c>
      <c r="E37" s="27">
        <f t="shared" si="38"/>
        <v>1068.3261</v>
      </c>
      <c r="F37" s="27">
        <v>0</v>
      </c>
      <c r="G37" s="27">
        <v>0</v>
      </c>
      <c r="H37" s="27">
        <v>1068.3261</v>
      </c>
      <c r="I37" s="27">
        <v>1068.3261</v>
      </c>
      <c r="J37" s="27">
        <v>0</v>
      </c>
      <c r="K37" s="27">
        <v>0</v>
      </c>
      <c r="L37" s="27">
        <v>0</v>
      </c>
      <c r="M37" s="27">
        <v>0</v>
      </c>
      <c r="N37" s="68">
        <v>100</v>
      </c>
      <c r="O37" s="68">
        <f t="shared" si="31"/>
        <v>100</v>
      </c>
      <c r="P37" s="65">
        <f t="shared" si="32"/>
        <v>1</v>
      </c>
    </row>
    <row r="38" spans="1:16" ht="21.75" customHeight="1" x14ac:dyDescent="0.25">
      <c r="A38" s="36"/>
      <c r="B38" s="21" t="s">
        <v>415</v>
      </c>
      <c r="D38" s="27">
        <f t="shared" si="38"/>
        <v>12196.16093</v>
      </c>
      <c r="E38" s="27">
        <f t="shared" si="38"/>
        <v>12196.16093</v>
      </c>
      <c r="F38" s="27">
        <v>0</v>
      </c>
      <c r="G38" s="27">
        <v>0</v>
      </c>
      <c r="H38" s="27">
        <v>200.7619</v>
      </c>
      <c r="I38" s="27">
        <v>200.7619</v>
      </c>
      <c r="J38" s="27">
        <v>11995.39903</v>
      </c>
      <c r="K38" s="27">
        <v>11995.39903</v>
      </c>
      <c r="L38" s="27">
        <v>0</v>
      </c>
      <c r="M38" s="27">
        <v>0</v>
      </c>
      <c r="N38" s="68">
        <v>100</v>
      </c>
      <c r="O38" s="68">
        <f t="shared" si="31"/>
        <v>100</v>
      </c>
      <c r="P38" s="65">
        <f t="shared" si="32"/>
        <v>1</v>
      </c>
    </row>
    <row r="39" spans="1:16" s="10" customFormat="1" ht="53.25" customHeight="1" x14ac:dyDescent="0.25">
      <c r="A39" s="6" t="s">
        <v>232</v>
      </c>
      <c r="B39" s="22" t="s">
        <v>15</v>
      </c>
      <c r="C39" s="33" t="s">
        <v>231</v>
      </c>
      <c r="D39" s="24">
        <f t="shared" ref="D39:D41" si="39">F39+H39+J39+L39</f>
        <v>3484.0691700000002</v>
      </c>
      <c r="E39" s="24">
        <f t="shared" ref="E39:E41" si="40">G39+I39+K39+M39</f>
        <v>3484.0691700000002</v>
      </c>
      <c r="F39" s="24">
        <f>F40+F41</f>
        <v>0</v>
      </c>
      <c r="G39" s="24">
        <f t="shared" ref="G39:M39" si="41">G40+G41</f>
        <v>0</v>
      </c>
      <c r="H39" s="24">
        <f t="shared" si="41"/>
        <v>60</v>
      </c>
      <c r="I39" s="24">
        <f t="shared" si="41"/>
        <v>60</v>
      </c>
      <c r="J39" s="24">
        <f t="shared" si="41"/>
        <v>3424.0691700000002</v>
      </c>
      <c r="K39" s="24">
        <f t="shared" si="41"/>
        <v>3424.0691700000002</v>
      </c>
      <c r="L39" s="24">
        <f t="shared" si="41"/>
        <v>0</v>
      </c>
      <c r="M39" s="24">
        <f t="shared" si="41"/>
        <v>0</v>
      </c>
      <c r="N39" s="69">
        <v>100</v>
      </c>
      <c r="O39" s="69">
        <f t="shared" si="31"/>
        <v>100</v>
      </c>
      <c r="P39" s="65">
        <f t="shared" si="32"/>
        <v>1</v>
      </c>
    </row>
    <row r="40" spans="1:16" s="10" customFormat="1" ht="53.25" customHeight="1" x14ac:dyDescent="0.25">
      <c r="A40" s="6"/>
      <c r="B40" s="21" t="s">
        <v>250</v>
      </c>
      <c r="C40" s="3"/>
      <c r="D40" s="26">
        <f t="shared" si="39"/>
        <v>3402.1491700000001</v>
      </c>
      <c r="E40" s="26">
        <f t="shared" si="40"/>
        <v>3402.1491700000001</v>
      </c>
      <c r="F40" s="26">
        <v>0</v>
      </c>
      <c r="G40" s="26">
        <v>0</v>
      </c>
      <c r="H40" s="26">
        <v>60</v>
      </c>
      <c r="I40" s="26">
        <v>60</v>
      </c>
      <c r="J40" s="26">
        <v>3342.1491700000001</v>
      </c>
      <c r="K40" s="26">
        <v>3342.1491700000001</v>
      </c>
      <c r="L40" s="26">
        <v>0</v>
      </c>
      <c r="M40" s="26">
        <v>0</v>
      </c>
      <c r="N40" s="70">
        <v>100</v>
      </c>
      <c r="O40" s="69">
        <f t="shared" si="31"/>
        <v>100</v>
      </c>
      <c r="P40" s="66">
        <f t="shared" si="32"/>
        <v>1</v>
      </c>
    </row>
    <row r="41" spans="1:16" s="10" customFormat="1" ht="21.75" customHeight="1" x14ac:dyDescent="0.25">
      <c r="A41" s="6"/>
      <c r="B41" s="21" t="s">
        <v>336</v>
      </c>
      <c r="C41" s="3"/>
      <c r="D41" s="26">
        <f t="shared" si="39"/>
        <v>81.92</v>
      </c>
      <c r="E41" s="26">
        <f t="shared" si="40"/>
        <v>81.92</v>
      </c>
      <c r="F41" s="26">
        <v>0</v>
      </c>
      <c r="G41" s="26">
        <v>0</v>
      </c>
      <c r="H41" s="26">
        <v>0</v>
      </c>
      <c r="I41" s="26">
        <v>0</v>
      </c>
      <c r="J41" s="26">
        <v>81.92</v>
      </c>
      <c r="K41" s="26">
        <v>81.92</v>
      </c>
      <c r="L41" s="26">
        <v>0</v>
      </c>
      <c r="M41" s="26">
        <v>0</v>
      </c>
      <c r="N41" s="70">
        <v>100</v>
      </c>
      <c r="O41" s="69">
        <f t="shared" si="31"/>
        <v>100</v>
      </c>
      <c r="P41" s="66">
        <f t="shared" si="32"/>
        <v>1</v>
      </c>
    </row>
    <row r="42" spans="1:16" s="10" customFormat="1" ht="13.5" customHeight="1" x14ac:dyDescent="0.25">
      <c r="A42" s="6" t="s">
        <v>377</v>
      </c>
      <c r="B42" s="22" t="s">
        <v>17</v>
      </c>
      <c r="C42" s="33" t="s">
        <v>221</v>
      </c>
      <c r="D42" s="24">
        <f>F42+H42+J42+L42</f>
        <v>468679.50207000005</v>
      </c>
      <c r="E42" s="24">
        <f>G42+I42+K42+M42</f>
        <v>425419.80366999999</v>
      </c>
      <c r="F42" s="24">
        <f>F43+F44+F45+F46+F47+F48+F49</f>
        <v>19983.32662</v>
      </c>
      <c r="G42" s="24">
        <f t="shared" ref="G42:M42" si="42">G43+G44+G45+G46+G47+G48+G49</f>
        <v>19974.576120000002</v>
      </c>
      <c r="H42" s="24">
        <f t="shared" si="42"/>
        <v>345646.79970999999</v>
      </c>
      <c r="I42" s="24">
        <f t="shared" si="42"/>
        <v>302441.69018999999</v>
      </c>
      <c r="J42" s="24">
        <f t="shared" si="42"/>
        <v>103049.37574000002</v>
      </c>
      <c r="K42" s="24">
        <f t="shared" si="42"/>
        <v>103003.53736000002</v>
      </c>
      <c r="L42" s="24">
        <f t="shared" si="42"/>
        <v>0</v>
      </c>
      <c r="M42" s="24">
        <f t="shared" si="42"/>
        <v>0</v>
      </c>
      <c r="N42" s="69">
        <v>100</v>
      </c>
      <c r="O42" s="69">
        <f t="shared" si="31"/>
        <v>90.769876171469747</v>
      </c>
      <c r="P42" s="63">
        <f t="shared" si="32"/>
        <v>0.90769876171469743</v>
      </c>
    </row>
    <row r="43" spans="1:16" s="12" customFormat="1" ht="22.5" customHeight="1" x14ac:dyDescent="0.25">
      <c r="A43" s="11"/>
      <c r="B43" s="22" t="s">
        <v>251</v>
      </c>
      <c r="C43" s="3"/>
      <c r="D43" s="26">
        <f>F43+H43+J43+L43</f>
        <v>426395.65149999998</v>
      </c>
      <c r="E43" s="26">
        <f>G43+I43+K43+M43</f>
        <v>383250.84113000002</v>
      </c>
      <c r="F43" s="26">
        <v>17341.718000000001</v>
      </c>
      <c r="G43" s="26">
        <v>17332.968120000001</v>
      </c>
      <c r="H43" s="26">
        <v>337014.60399999999</v>
      </c>
      <c r="I43" s="26">
        <v>293924.38189000002</v>
      </c>
      <c r="J43" s="26">
        <v>72039.329500000007</v>
      </c>
      <c r="K43" s="26">
        <v>71993.491120000006</v>
      </c>
      <c r="L43" s="26">
        <v>0</v>
      </c>
      <c r="M43" s="26">
        <v>0</v>
      </c>
      <c r="N43" s="69">
        <v>100</v>
      </c>
      <c r="O43" s="69">
        <f t="shared" si="31"/>
        <v>89.881507886343911</v>
      </c>
      <c r="P43" s="66">
        <f t="shared" si="32"/>
        <v>0.89881507886343914</v>
      </c>
    </row>
    <row r="44" spans="1:16" s="12" customFormat="1" ht="33" customHeight="1" x14ac:dyDescent="0.25">
      <c r="A44" s="13"/>
      <c r="B44" s="22" t="s">
        <v>252</v>
      </c>
      <c r="C44" s="18"/>
      <c r="D44" s="26">
        <f t="shared" ref="D44:D48" si="43">F44+H44+J44+L44</f>
        <v>6994.8653299999996</v>
      </c>
      <c r="E44" s="26">
        <f t="shared" ref="E44" si="44">G44+I44+K44+M44</f>
        <v>6975.97793</v>
      </c>
      <c r="F44" s="26">
        <v>0</v>
      </c>
      <c r="G44" s="26">
        <v>0</v>
      </c>
      <c r="H44" s="26">
        <v>6994.8653299999996</v>
      </c>
      <c r="I44" s="26">
        <v>6975.97793</v>
      </c>
      <c r="J44" s="26">
        <v>0</v>
      </c>
      <c r="K44" s="26">
        <v>0</v>
      </c>
      <c r="L44" s="26">
        <v>0</v>
      </c>
      <c r="M44" s="24">
        <v>0</v>
      </c>
      <c r="N44" s="69">
        <v>100</v>
      </c>
      <c r="O44" s="69">
        <f t="shared" si="31"/>
        <v>99.729981935191887</v>
      </c>
      <c r="P44" s="66">
        <f t="shared" si="32"/>
        <v>0.99729981935191891</v>
      </c>
    </row>
    <row r="45" spans="1:16" s="10" customFormat="1" ht="22.5" customHeight="1" x14ac:dyDescent="0.25">
      <c r="A45" s="14"/>
      <c r="B45" s="22" t="s">
        <v>253</v>
      </c>
      <c r="C45" s="18"/>
      <c r="D45" s="26">
        <f t="shared" si="43"/>
        <v>17657.931860000001</v>
      </c>
      <c r="E45" s="26">
        <f t="shared" ref="E45:E50" si="45">G45+I45+K45+M45</f>
        <v>17657.931860000001</v>
      </c>
      <c r="F45" s="26">
        <v>0</v>
      </c>
      <c r="G45" s="26">
        <v>0</v>
      </c>
      <c r="H45" s="26">
        <v>30</v>
      </c>
      <c r="I45" s="26">
        <v>30</v>
      </c>
      <c r="J45" s="26">
        <v>17627.931860000001</v>
      </c>
      <c r="K45" s="26">
        <v>17627.931860000001</v>
      </c>
      <c r="L45" s="26">
        <v>0</v>
      </c>
      <c r="M45" s="24">
        <v>0</v>
      </c>
      <c r="N45" s="69">
        <v>100</v>
      </c>
      <c r="O45" s="69">
        <f t="shared" si="31"/>
        <v>100</v>
      </c>
      <c r="P45" s="65">
        <f t="shared" si="32"/>
        <v>1</v>
      </c>
    </row>
    <row r="46" spans="1:16" s="10" customFormat="1" ht="21" customHeight="1" x14ac:dyDescent="0.25">
      <c r="A46" s="14"/>
      <c r="B46" s="22" t="s">
        <v>254</v>
      </c>
      <c r="C46" s="18"/>
      <c r="D46" s="26">
        <f t="shared" si="43"/>
        <v>1320.9599999999998</v>
      </c>
      <c r="E46" s="26">
        <f t="shared" si="45"/>
        <v>1224.9599999999998</v>
      </c>
      <c r="F46" s="26">
        <v>0</v>
      </c>
      <c r="G46" s="26">
        <v>0</v>
      </c>
      <c r="H46" s="26">
        <v>1288.0999999999999</v>
      </c>
      <c r="I46" s="26">
        <v>1192.0999999999999</v>
      </c>
      <c r="J46" s="26">
        <v>32.86</v>
      </c>
      <c r="K46" s="26">
        <v>32.86</v>
      </c>
      <c r="L46" s="26">
        <v>0</v>
      </c>
      <c r="M46" s="24">
        <v>0</v>
      </c>
      <c r="N46" s="69">
        <v>100</v>
      </c>
      <c r="O46" s="69">
        <f t="shared" si="31"/>
        <v>92.732558139534888</v>
      </c>
      <c r="P46" s="63">
        <f t="shared" si="32"/>
        <v>0.92732558139534882</v>
      </c>
    </row>
    <row r="47" spans="1:16" s="10" customFormat="1" ht="20.25" customHeight="1" x14ac:dyDescent="0.25">
      <c r="A47" s="14"/>
      <c r="B47" s="22" t="s">
        <v>257</v>
      </c>
      <c r="C47" s="18"/>
      <c r="D47" s="26">
        <f t="shared" si="43"/>
        <v>2719.4259999999999</v>
      </c>
      <c r="E47" s="26">
        <f t="shared" si="45"/>
        <v>2719.4253700000004</v>
      </c>
      <c r="F47" s="26">
        <v>2641.60862</v>
      </c>
      <c r="G47" s="26">
        <v>2641.6080000000002</v>
      </c>
      <c r="H47" s="26">
        <v>53.910380000000004</v>
      </c>
      <c r="I47" s="26">
        <v>53.91037</v>
      </c>
      <c r="J47" s="26">
        <v>23.907</v>
      </c>
      <c r="K47" s="26">
        <v>23.907</v>
      </c>
      <c r="L47" s="26">
        <v>0</v>
      </c>
      <c r="M47" s="24">
        <v>0</v>
      </c>
      <c r="N47" s="69">
        <v>100</v>
      </c>
      <c r="O47" s="69">
        <f t="shared" si="31"/>
        <v>99.999976833346466</v>
      </c>
      <c r="P47" s="65">
        <f t="shared" si="32"/>
        <v>0.9999997683334646</v>
      </c>
    </row>
    <row r="48" spans="1:16" s="10" customFormat="1" ht="21.75" customHeight="1" x14ac:dyDescent="0.25">
      <c r="A48" s="14"/>
      <c r="B48" s="22" t="s">
        <v>256</v>
      </c>
      <c r="C48" s="18"/>
      <c r="D48" s="26">
        <f t="shared" si="43"/>
        <v>1075.9239600000001</v>
      </c>
      <c r="E48" s="26">
        <f t="shared" si="45"/>
        <v>1075.9239600000001</v>
      </c>
      <c r="F48" s="26">
        <v>0</v>
      </c>
      <c r="G48" s="26">
        <v>0</v>
      </c>
      <c r="H48" s="26">
        <v>0</v>
      </c>
      <c r="I48" s="26">
        <v>0</v>
      </c>
      <c r="J48" s="26">
        <v>1075.9239600000001</v>
      </c>
      <c r="K48" s="26">
        <v>1075.9239600000001</v>
      </c>
      <c r="L48" s="26">
        <v>0</v>
      </c>
      <c r="M48" s="24">
        <v>0</v>
      </c>
      <c r="N48" s="69">
        <v>100</v>
      </c>
      <c r="O48" s="69">
        <f t="shared" si="31"/>
        <v>100</v>
      </c>
      <c r="P48" s="65">
        <f t="shared" si="32"/>
        <v>1</v>
      </c>
    </row>
    <row r="49" spans="1:16" s="10" customFormat="1" ht="22.5" customHeight="1" x14ac:dyDescent="0.25">
      <c r="A49" s="14"/>
      <c r="B49" s="22" t="s">
        <v>255</v>
      </c>
      <c r="C49" s="18"/>
      <c r="D49" s="26">
        <f>F49+H49+J49+L49</f>
        <v>12514.743419999999</v>
      </c>
      <c r="E49" s="26">
        <f>G49+I49+K49+M49</f>
        <v>12514.743419999999</v>
      </c>
      <c r="F49" s="26">
        <v>0</v>
      </c>
      <c r="G49" s="26">
        <v>0</v>
      </c>
      <c r="H49" s="26">
        <v>265.32</v>
      </c>
      <c r="I49" s="26">
        <v>265.32</v>
      </c>
      <c r="J49" s="26">
        <v>12249.423419999999</v>
      </c>
      <c r="K49" s="26">
        <v>12249.423419999999</v>
      </c>
      <c r="L49" s="26">
        <v>0</v>
      </c>
      <c r="M49" s="24">
        <v>0</v>
      </c>
      <c r="N49" s="69">
        <v>100</v>
      </c>
      <c r="O49" s="69">
        <f t="shared" ref="O49" si="46">E49/D49*100</f>
        <v>100</v>
      </c>
      <c r="P49" s="65">
        <f t="shared" si="32"/>
        <v>1</v>
      </c>
    </row>
    <row r="50" spans="1:16" s="7" customFormat="1" ht="33.75" customHeight="1" x14ac:dyDescent="0.25">
      <c r="A50" s="8" t="s">
        <v>235</v>
      </c>
      <c r="B50" s="22" t="s">
        <v>19</v>
      </c>
      <c r="C50" s="33" t="s">
        <v>221</v>
      </c>
      <c r="D50" s="25">
        <f>F50+H50+J50+L50</f>
        <v>129649.6146</v>
      </c>
      <c r="E50" s="25">
        <f t="shared" si="45"/>
        <v>113178.68899999998</v>
      </c>
      <c r="F50" s="25">
        <f t="shared" ref="F50:M50" si="47">F51+F59</f>
        <v>0</v>
      </c>
      <c r="G50" s="25">
        <f t="shared" si="47"/>
        <v>0</v>
      </c>
      <c r="H50" s="25">
        <f t="shared" si="47"/>
        <v>87584.107269999993</v>
      </c>
      <c r="I50" s="25">
        <f t="shared" si="47"/>
        <v>71120.167569999991</v>
      </c>
      <c r="J50" s="25">
        <f t="shared" si="47"/>
        <v>42065.50733</v>
      </c>
      <c r="K50" s="25">
        <f t="shared" si="47"/>
        <v>42058.521430000001</v>
      </c>
      <c r="L50" s="25">
        <f t="shared" si="47"/>
        <v>0</v>
      </c>
      <c r="M50" s="25">
        <f t="shared" si="47"/>
        <v>0</v>
      </c>
      <c r="N50" s="67">
        <v>100</v>
      </c>
      <c r="O50" s="68">
        <f t="shared" si="31"/>
        <v>87.295815995429876</v>
      </c>
      <c r="P50" s="64">
        <f t="shared" si="32"/>
        <v>0.87295815995429871</v>
      </c>
    </row>
    <row r="51" spans="1:16" s="7" customFormat="1" ht="42" customHeight="1" x14ac:dyDescent="0.25">
      <c r="A51" s="8"/>
      <c r="B51" s="21" t="s">
        <v>20</v>
      </c>
      <c r="C51" s="20"/>
      <c r="D51" s="27">
        <f t="shared" ref="D51:D58" si="48">F51+H51+J51+L51</f>
        <v>127087.89003</v>
      </c>
      <c r="E51" s="27">
        <f t="shared" ref="E51:E58" si="49">G51+I51+K51+M51</f>
        <v>110616.96442999999</v>
      </c>
      <c r="F51" s="27">
        <f>F52+F53+F54+F55+F56+F57+F58</f>
        <v>0</v>
      </c>
      <c r="G51" s="27">
        <f t="shared" ref="G51:M51" si="50">G52+G53+G54+G55+G56+G57+G58</f>
        <v>0</v>
      </c>
      <c r="H51" s="27">
        <f t="shared" si="50"/>
        <v>87584.107269999993</v>
      </c>
      <c r="I51" s="27">
        <f t="shared" si="50"/>
        <v>71120.167569999991</v>
      </c>
      <c r="J51" s="27">
        <f t="shared" si="50"/>
        <v>39503.782760000002</v>
      </c>
      <c r="K51" s="27">
        <f>K52+K53+K54+K55+K56+K57+K58</f>
        <v>39496.796860000002</v>
      </c>
      <c r="L51" s="27">
        <f t="shared" si="50"/>
        <v>0</v>
      </c>
      <c r="M51" s="27">
        <f t="shared" si="50"/>
        <v>0</v>
      </c>
      <c r="N51" s="68">
        <v>100</v>
      </c>
      <c r="O51" s="68">
        <f t="shared" si="31"/>
        <v>87.039736361889453</v>
      </c>
      <c r="P51" s="65">
        <f t="shared" si="32"/>
        <v>0.87039736361889453</v>
      </c>
    </row>
    <row r="52" spans="1:16" s="7" customFormat="1" ht="42" customHeight="1" x14ac:dyDescent="0.25">
      <c r="A52" s="8"/>
      <c r="B52" s="21" t="s">
        <v>343</v>
      </c>
      <c r="C52" s="20"/>
      <c r="D52" s="27">
        <f t="shared" si="48"/>
        <v>494.9</v>
      </c>
      <c r="E52" s="27">
        <f t="shared" si="49"/>
        <v>494.9</v>
      </c>
      <c r="F52" s="27">
        <v>0</v>
      </c>
      <c r="G52" s="27">
        <v>0</v>
      </c>
      <c r="H52" s="27">
        <v>494.9</v>
      </c>
      <c r="I52" s="27">
        <v>494.9</v>
      </c>
      <c r="J52" s="27">
        <v>0</v>
      </c>
      <c r="K52" s="27">
        <v>0</v>
      </c>
      <c r="L52" s="27">
        <v>0</v>
      </c>
      <c r="M52" s="27">
        <v>0</v>
      </c>
      <c r="N52" s="68">
        <v>100</v>
      </c>
      <c r="O52" s="68">
        <f t="shared" si="31"/>
        <v>100</v>
      </c>
      <c r="P52" s="65">
        <f t="shared" si="32"/>
        <v>1</v>
      </c>
    </row>
    <row r="53" spans="1:16" s="7" customFormat="1" ht="21.75" customHeight="1" x14ac:dyDescent="0.25">
      <c r="A53" s="8"/>
      <c r="B53" s="21" t="s">
        <v>349</v>
      </c>
      <c r="C53" s="20"/>
      <c r="D53" s="27">
        <f t="shared" si="48"/>
        <v>749.87022000000002</v>
      </c>
      <c r="E53" s="27">
        <f t="shared" si="49"/>
        <v>749.86922000000004</v>
      </c>
      <c r="F53" s="27">
        <v>0</v>
      </c>
      <c r="G53" s="27">
        <v>0</v>
      </c>
      <c r="H53" s="27">
        <v>0</v>
      </c>
      <c r="I53" s="27">
        <v>0</v>
      </c>
      <c r="J53" s="27">
        <v>749.87022000000002</v>
      </c>
      <c r="K53" s="27">
        <v>749.86922000000004</v>
      </c>
      <c r="L53" s="27">
        <v>0</v>
      </c>
      <c r="M53" s="27">
        <v>0</v>
      </c>
      <c r="N53" s="68">
        <v>100</v>
      </c>
      <c r="O53" s="68">
        <f t="shared" si="31"/>
        <v>99.999866643590678</v>
      </c>
      <c r="P53" s="65">
        <f t="shared" si="32"/>
        <v>0.99999866643590674</v>
      </c>
    </row>
    <row r="54" spans="1:16" s="7" customFormat="1" ht="32.25" customHeight="1" x14ac:dyDescent="0.25">
      <c r="A54" s="8"/>
      <c r="B54" s="21" t="s">
        <v>345</v>
      </c>
      <c r="C54" s="20"/>
      <c r="D54" s="27">
        <f t="shared" si="48"/>
        <v>7481.1287400000001</v>
      </c>
      <c r="E54" s="27">
        <f t="shared" si="49"/>
        <v>7481.1287400000001</v>
      </c>
      <c r="F54" s="27">
        <v>0</v>
      </c>
      <c r="G54" s="27">
        <v>0</v>
      </c>
      <c r="H54" s="27">
        <v>0</v>
      </c>
      <c r="I54" s="27">
        <v>0</v>
      </c>
      <c r="J54" s="27">
        <v>7481.1287400000001</v>
      </c>
      <c r="K54" s="27">
        <v>7481.1287400000001</v>
      </c>
      <c r="L54" s="27">
        <v>0</v>
      </c>
      <c r="M54" s="27">
        <v>0</v>
      </c>
      <c r="N54" s="68">
        <v>100</v>
      </c>
      <c r="O54" s="68">
        <f t="shared" si="31"/>
        <v>100</v>
      </c>
      <c r="P54" s="65">
        <f t="shared" si="32"/>
        <v>1</v>
      </c>
    </row>
    <row r="55" spans="1:16" s="7" customFormat="1" ht="30.75" customHeight="1" x14ac:dyDescent="0.25">
      <c r="A55" s="8"/>
      <c r="B55" s="21" t="s">
        <v>344</v>
      </c>
      <c r="C55" s="20"/>
      <c r="D55" s="27">
        <f t="shared" si="48"/>
        <v>112342.42053999999</v>
      </c>
      <c r="E55" s="27">
        <f t="shared" si="49"/>
        <v>95871.493170000002</v>
      </c>
      <c r="F55" s="27">
        <v>0</v>
      </c>
      <c r="G55" s="27">
        <v>0</v>
      </c>
      <c r="H55" s="27">
        <v>82589.207269999999</v>
      </c>
      <c r="I55" s="27">
        <v>66125.267569999996</v>
      </c>
      <c r="J55" s="27">
        <v>29753.21327</v>
      </c>
      <c r="K55" s="27">
        <v>29746.225600000002</v>
      </c>
      <c r="L55" s="27">
        <v>0</v>
      </c>
      <c r="M55" s="27">
        <v>0</v>
      </c>
      <c r="N55" s="68">
        <v>100</v>
      </c>
      <c r="O55" s="68">
        <f t="shared" si="31"/>
        <v>85.338639410804348</v>
      </c>
      <c r="P55" s="65">
        <f t="shared" si="32"/>
        <v>0.85338639410804351</v>
      </c>
    </row>
    <row r="56" spans="1:16" s="7" customFormat="1" ht="32.25" customHeight="1" x14ac:dyDescent="0.25">
      <c r="A56" s="8"/>
      <c r="B56" s="21" t="s">
        <v>346</v>
      </c>
      <c r="C56" s="20"/>
      <c r="D56" s="27">
        <f t="shared" si="48"/>
        <v>1169.57053</v>
      </c>
      <c r="E56" s="27">
        <f t="shared" si="49"/>
        <v>1169.5733</v>
      </c>
      <c r="F56" s="27">
        <v>0</v>
      </c>
      <c r="G56" s="27">
        <v>0</v>
      </c>
      <c r="H56" s="27">
        <v>0</v>
      </c>
      <c r="I56" s="27">
        <v>0</v>
      </c>
      <c r="J56" s="27">
        <v>1169.57053</v>
      </c>
      <c r="K56" s="27">
        <v>1169.5733</v>
      </c>
      <c r="L56" s="27">
        <v>0</v>
      </c>
      <c r="M56" s="27">
        <v>0</v>
      </c>
      <c r="N56" s="68">
        <v>100</v>
      </c>
      <c r="O56" s="68">
        <f t="shared" si="31"/>
        <v>100.00023683907288</v>
      </c>
      <c r="P56" s="65">
        <f t="shared" si="32"/>
        <v>1.0000023683907289</v>
      </c>
    </row>
    <row r="57" spans="1:16" s="7" customFormat="1" ht="21.75" customHeight="1" x14ac:dyDescent="0.25">
      <c r="A57" s="8"/>
      <c r="B57" s="21" t="s">
        <v>347</v>
      </c>
      <c r="C57" s="20"/>
      <c r="D57" s="27">
        <f t="shared" si="48"/>
        <v>0</v>
      </c>
      <c r="E57" s="27">
        <f t="shared" si="49"/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68">
        <v>100</v>
      </c>
      <c r="O57" s="68">
        <v>100.00023683907288</v>
      </c>
      <c r="P57" s="65">
        <v>1.0000023683907289</v>
      </c>
    </row>
    <row r="58" spans="1:16" s="7" customFormat="1" ht="22.5" customHeight="1" x14ac:dyDescent="0.25">
      <c r="A58" s="8"/>
      <c r="B58" s="21" t="s">
        <v>348</v>
      </c>
      <c r="C58" s="20"/>
      <c r="D58" s="27">
        <f t="shared" si="48"/>
        <v>4850</v>
      </c>
      <c r="E58" s="27">
        <f t="shared" si="49"/>
        <v>4850</v>
      </c>
      <c r="F58" s="27">
        <v>0</v>
      </c>
      <c r="G58" s="27">
        <v>0</v>
      </c>
      <c r="H58" s="27">
        <v>4500</v>
      </c>
      <c r="I58" s="27">
        <v>4500</v>
      </c>
      <c r="J58" s="27">
        <v>350</v>
      </c>
      <c r="K58" s="27">
        <v>350</v>
      </c>
      <c r="L58" s="27">
        <v>0</v>
      </c>
      <c r="M58" s="27">
        <v>0</v>
      </c>
      <c r="N58" s="68">
        <v>100</v>
      </c>
      <c r="O58" s="68">
        <f t="shared" si="31"/>
        <v>100</v>
      </c>
      <c r="P58" s="65">
        <f t="shared" si="32"/>
        <v>1</v>
      </c>
    </row>
    <row r="59" spans="1:16" s="7" customFormat="1" ht="21" customHeight="1" x14ac:dyDescent="0.25">
      <c r="A59" s="8"/>
      <c r="B59" s="22" t="s">
        <v>237</v>
      </c>
      <c r="C59" s="3"/>
      <c r="D59" s="24">
        <f>F59+H59+J59+L59</f>
        <v>2561.7245700000003</v>
      </c>
      <c r="E59" s="24">
        <f>G59+I59+K59+M59</f>
        <v>2561.7245700000003</v>
      </c>
      <c r="F59" s="24">
        <f>F60+F61</f>
        <v>0</v>
      </c>
      <c r="G59" s="24">
        <f t="shared" ref="G59:M59" si="51">G60+G61</f>
        <v>0</v>
      </c>
      <c r="H59" s="24">
        <f t="shared" si="51"/>
        <v>0</v>
      </c>
      <c r="I59" s="24">
        <f t="shared" si="51"/>
        <v>0</v>
      </c>
      <c r="J59" s="24">
        <f t="shared" si="51"/>
        <v>2561.7245700000003</v>
      </c>
      <c r="K59" s="24">
        <f t="shared" si="51"/>
        <v>2561.7245700000003</v>
      </c>
      <c r="L59" s="24">
        <f t="shared" si="51"/>
        <v>0</v>
      </c>
      <c r="M59" s="24">
        <f t="shared" si="51"/>
        <v>0</v>
      </c>
      <c r="N59" s="67">
        <v>100</v>
      </c>
      <c r="O59" s="69">
        <f t="shared" si="31"/>
        <v>100</v>
      </c>
      <c r="P59" s="65">
        <f t="shared" si="32"/>
        <v>1</v>
      </c>
    </row>
    <row r="60" spans="1:16" ht="31.5" customHeight="1" x14ac:dyDescent="0.25">
      <c r="B60" s="21" t="s">
        <v>341</v>
      </c>
      <c r="D60" s="27">
        <f t="shared" ref="D60:D61" si="52">F60+H60+J60+L60</f>
        <v>2299.7105700000002</v>
      </c>
      <c r="E60" s="27">
        <f t="shared" ref="E60:E61" si="53">G60+I60+K60+M60</f>
        <v>2299.7105700000002</v>
      </c>
      <c r="F60" s="27">
        <v>0</v>
      </c>
      <c r="G60" s="27">
        <v>0</v>
      </c>
      <c r="H60" s="27">
        <v>0</v>
      </c>
      <c r="I60" s="27">
        <v>0</v>
      </c>
      <c r="J60" s="27">
        <v>2299.7105700000002</v>
      </c>
      <c r="K60" s="27">
        <v>2299.7105700000002</v>
      </c>
      <c r="L60" s="27">
        <v>0</v>
      </c>
      <c r="M60" s="27">
        <v>0</v>
      </c>
      <c r="N60" s="68">
        <v>100</v>
      </c>
      <c r="O60" s="70">
        <f t="shared" si="31"/>
        <v>100</v>
      </c>
      <c r="P60" s="66">
        <f t="shared" si="32"/>
        <v>1</v>
      </c>
    </row>
    <row r="61" spans="1:16" ht="31.5" customHeight="1" x14ac:dyDescent="0.25">
      <c r="B61" s="21" t="s">
        <v>342</v>
      </c>
      <c r="D61" s="27">
        <f t="shared" si="52"/>
        <v>262.01400000000001</v>
      </c>
      <c r="E61" s="27">
        <f t="shared" si="53"/>
        <v>262.01400000000001</v>
      </c>
      <c r="F61" s="27">
        <v>0</v>
      </c>
      <c r="G61" s="27">
        <v>0</v>
      </c>
      <c r="H61" s="27">
        <v>0</v>
      </c>
      <c r="I61" s="27">
        <v>0</v>
      </c>
      <c r="J61" s="27">
        <v>262.01400000000001</v>
      </c>
      <c r="K61" s="27">
        <v>262.01400000000001</v>
      </c>
      <c r="L61" s="27">
        <v>0</v>
      </c>
      <c r="M61" s="27">
        <v>0</v>
      </c>
      <c r="N61" s="68">
        <v>100</v>
      </c>
      <c r="O61" s="68">
        <f t="shared" si="31"/>
        <v>100</v>
      </c>
      <c r="P61" s="65">
        <f t="shared" si="32"/>
        <v>1</v>
      </c>
    </row>
    <row r="62" spans="1:16" s="7" customFormat="1" ht="35.25" customHeight="1" x14ac:dyDescent="0.25">
      <c r="A62" s="8" t="s">
        <v>236</v>
      </c>
      <c r="B62" s="22" t="s">
        <v>239</v>
      </c>
      <c r="C62" s="33" t="s">
        <v>221</v>
      </c>
      <c r="D62" s="25">
        <f>D63+D67</f>
        <v>120027.16143000001</v>
      </c>
      <c r="E62" s="25">
        <f>E63+E67</f>
        <v>105330.39463</v>
      </c>
      <c r="F62" s="25">
        <f>F63+F67</f>
        <v>0</v>
      </c>
      <c r="G62" s="25">
        <f t="shared" ref="G62:M62" si="54">G63+G67</f>
        <v>0</v>
      </c>
      <c r="H62" s="25">
        <f t="shared" si="54"/>
        <v>99871.203999999998</v>
      </c>
      <c r="I62" s="25">
        <f t="shared" si="54"/>
        <v>85174.4372</v>
      </c>
      <c r="J62" s="25">
        <f t="shared" si="54"/>
        <v>20155.957429999999</v>
      </c>
      <c r="K62" s="25">
        <f t="shared" si="54"/>
        <v>20155.957429999999</v>
      </c>
      <c r="L62" s="25">
        <f t="shared" si="54"/>
        <v>0</v>
      </c>
      <c r="M62" s="25">
        <f t="shared" si="54"/>
        <v>0</v>
      </c>
      <c r="N62" s="67">
        <v>100</v>
      </c>
      <c r="O62" s="67">
        <f t="shared" si="31"/>
        <v>87.75546582548219</v>
      </c>
      <c r="P62" s="66">
        <f t="shared" si="32"/>
        <v>0.87755465825482193</v>
      </c>
    </row>
    <row r="63" spans="1:16" s="7" customFormat="1" ht="25.5" customHeight="1" x14ac:dyDescent="0.25">
      <c r="A63" s="8"/>
      <c r="B63" s="22" t="s">
        <v>247</v>
      </c>
      <c r="C63" s="20"/>
      <c r="D63" s="27">
        <f t="shared" ref="D63:D68" si="55">F63+H63+J63+L63</f>
        <v>115610.12887</v>
      </c>
      <c r="E63" s="27">
        <f t="shared" ref="E63:E68" si="56">G63+I63+K63+M63</f>
        <v>102569.74902999999</v>
      </c>
      <c r="F63" s="27">
        <f t="shared" ref="F63:G63" si="57">F64+F65+F66</f>
        <v>0</v>
      </c>
      <c r="G63" s="27">
        <f t="shared" si="57"/>
        <v>0</v>
      </c>
      <c r="H63" s="27">
        <f>H64+H65+H66</f>
        <v>95730.236000000004</v>
      </c>
      <c r="I63" s="27">
        <f t="shared" ref="I63:M63" si="58">I64+I65+I66</f>
        <v>82689.856159999996</v>
      </c>
      <c r="J63" s="27">
        <f t="shared" si="58"/>
        <v>19879.89287</v>
      </c>
      <c r="K63" s="27">
        <f t="shared" si="58"/>
        <v>19879.89287</v>
      </c>
      <c r="L63" s="27">
        <f t="shared" si="58"/>
        <v>0</v>
      </c>
      <c r="M63" s="27">
        <f t="shared" si="58"/>
        <v>0</v>
      </c>
      <c r="N63" s="68">
        <v>100</v>
      </c>
      <c r="O63" s="68">
        <f t="shared" si="31"/>
        <v>88.720382921929357</v>
      </c>
      <c r="P63" s="66">
        <f t="shared" si="32"/>
        <v>0.88720382921929353</v>
      </c>
    </row>
    <row r="64" spans="1:16" s="7" customFormat="1" ht="25.5" customHeight="1" x14ac:dyDescent="0.25">
      <c r="A64" s="8"/>
      <c r="B64" s="21" t="s">
        <v>340</v>
      </c>
      <c r="C64" s="20"/>
      <c r="D64" s="27">
        <f t="shared" ref="D64" si="59">F64+H64+J64+L64</f>
        <v>95263.367870000002</v>
      </c>
      <c r="E64" s="27">
        <f t="shared" ref="E64" si="60">G64+I64+K64+M64</f>
        <v>82617.038920000006</v>
      </c>
      <c r="F64" s="27">
        <v>0</v>
      </c>
      <c r="G64" s="27">
        <v>0</v>
      </c>
      <c r="H64" s="27">
        <v>91424.2</v>
      </c>
      <c r="I64" s="27">
        <v>78777.871050000002</v>
      </c>
      <c r="J64" s="27">
        <v>3839.1678700000002</v>
      </c>
      <c r="K64" s="27">
        <v>3839.1678700000002</v>
      </c>
      <c r="L64" s="27">
        <v>0</v>
      </c>
      <c r="M64" s="27">
        <v>0</v>
      </c>
      <c r="N64" s="68">
        <v>100</v>
      </c>
      <c r="O64" s="68">
        <f t="shared" ref="O64" si="61">E64/D64*100</f>
        <v>86.724877324033244</v>
      </c>
      <c r="P64" s="66">
        <f t="shared" ref="P64" si="62">E64/D64</f>
        <v>0.86724877324033245</v>
      </c>
    </row>
    <row r="65" spans="1:16" s="7" customFormat="1" ht="32.25" customHeight="1" x14ac:dyDescent="0.25">
      <c r="A65" s="8"/>
      <c r="B65" s="21" t="s">
        <v>416</v>
      </c>
      <c r="C65" s="20"/>
      <c r="D65" s="27">
        <f t="shared" si="55"/>
        <v>14898.008</v>
      </c>
      <c r="E65" s="27">
        <f t="shared" si="56"/>
        <v>14898.008</v>
      </c>
      <c r="F65" s="27">
        <v>0</v>
      </c>
      <c r="G65" s="27">
        <v>0</v>
      </c>
      <c r="H65" s="27">
        <v>0</v>
      </c>
      <c r="I65" s="27">
        <v>0</v>
      </c>
      <c r="J65" s="27">
        <v>14898.008</v>
      </c>
      <c r="K65" s="27">
        <v>14898.008</v>
      </c>
      <c r="L65" s="27">
        <v>0</v>
      </c>
      <c r="M65" s="27">
        <v>0</v>
      </c>
      <c r="N65" s="68">
        <v>100</v>
      </c>
      <c r="O65" s="68">
        <f t="shared" si="31"/>
        <v>100</v>
      </c>
      <c r="P65" s="66">
        <f t="shared" si="32"/>
        <v>1</v>
      </c>
    </row>
    <row r="66" spans="1:16" s="7" customFormat="1" ht="31.5" customHeight="1" x14ac:dyDescent="0.25">
      <c r="A66" s="8"/>
      <c r="B66" s="21" t="s">
        <v>339</v>
      </c>
      <c r="C66" s="20"/>
      <c r="D66" s="27">
        <f t="shared" si="55"/>
        <v>5448.7530000000006</v>
      </c>
      <c r="E66" s="27">
        <f t="shared" si="56"/>
        <v>5054.7021100000002</v>
      </c>
      <c r="F66" s="27">
        <v>0</v>
      </c>
      <c r="G66" s="27">
        <v>0</v>
      </c>
      <c r="H66" s="27">
        <v>4306.0360000000001</v>
      </c>
      <c r="I66" s="27">
        <v>3911.9851100000001</v>
      </c>
      <c r="J66" s="27">
        <v>1142.7170000000001</v>
      </c>
      <c r="K66" s="27">
        <v>1142.7170000000001</v>
      </c>
      <c r="L66" s="27">
        <v>0</v>
      </c>
      <c r="M66" s="27">
        <v>0</v>
      </c>
      <c r="N66" s="68">
        <v>100</v>
      </c>
      <c r="O66" s="68">
        <f t="shared" si="31"/>
        <v>92.768053717979143</v>
      </c>
      <c r="P66" s="66">
        <f t="shared" si="32"/>
        <v>0.92768053717979138</v>
      </c>
    </row>
    <row r="67" spans="1:16" s="7" customFormat="1" ht="24.75" customHeight="1" x14ac:dyDescent="0.25">
      <c r="A67" s="8"/>
      <c r="B67" s="22" t="s">
        <v>248</v>
      </c>
      <c r="C67" s="20"/>
      <c r="D67" s="27">
        <f t="shared" si="55"/>
        <v>4417.0325599999996</v>
      </c>
      <c r="E67" s="27">
        <f t="shared" si="56"/>
        <v>2760.6455999999998</v>
      </c>
      <c r="F67" s="27">
        <f>F68</f>
        <v>0</v>
      </c>
      <c r="G67" s="27">
        <f t="shared" ref="G67:M67" si="63">G68</f>
        <v>0</v>
      </c>
      <c r="H67" s="27">
        <f t="shared" si="63"/>
        <v>4140.9679999999998</v>
      </c>
      <c r="I67" s="27">
        <f t="shared" si="63"/>
        <v>2484.58104</v>
      </c>
      <c r="J67" s="27">
        <f t="shared" si="63"/>
        <v>276.06455999999997</v>
      </c>
      <c r="K67" s="27">
        <f t="shared" si="63"/>
        <v>276.06455999999997</v>
      </c>
      <c r="L67" s="27">
        <f t="shared" si="63"/>
        <v>0</v>
      </c>
      <c r="M67" s="27">
        <f t="shared" si="63"/>
        <v>0</v>
      </c>
      <c r="N67" s="68">
        <v>100</v>
      </c>
      <c r="O67" s="68">
        <f t="shared" si="31"/>
        <v>62.500005659908474</v>
      </c>
      <c r="P67" s="66">
        <f t="shared" si="32"/>
        <v>0.62500005659908475</v>
      </c>
    </row>
    <row r="68" spans="1:16" s="7" customFormat="1" ht="41.25" customHeight="1" x14ac:dyDescent="0.25">
      <c r="A68" s="8"/>
      <c r="B68" s="21" t="s">
        <v>338</v>
      </c>
      <c r="C68" s="20"/>
      <c r="D68" s="27">
        <f t="shared" si="55"/>
        <v>4417.0325599999996</v>
      </c>
      <c r="E68" s="27">
        <f t="shared" si="56"/>
        <v>2760.6455999999998</v>
      </c>
      <c r="F68" s="27">
        <v>0</v>
      </c>
      <c r="G68" s="27">
        <v>0</v>
      </c>
      <c r="H68" s="27">
        <v>4140.9679999999998</v>
      </c>
      <c r="I68" s="27">
        <v>2484.58104</v>
      </c>
      <c r="J68" s="27">
        <v>276.06455999999997</v>
      </c>
      <c r="K68" s="27">
        <v>276.06455999999997</v>
      </c>
      <c r="L68" s="27">
        <v>0</v>
      </c>
      <c r="M68" s="27">
        <v>0</v>
      </c>
      <c r="N68" s="68">
        <v>100</v>
      </c>
      <c r="O68" s="68">
        <f t="shared" si="31"/>
        <v>62.500005659908474</v>
      </c>
      <c r="P68" s="66">
        <f t="shared" si="32"/>
        <v>0.62500005659908475</v>
      </c>
    </row>
    <row r="69" spans="1:16" s="7" customFormat="1" ht="43.5" customHeight="1" x14ac:dyDescent="0.25">
      <c r="A69" s="37" t="s">
        <v>378</v>
      </c>
      <c r="B69" s="22" t="s">
        <v>240</v>
      </c>
      <c r="C69" s="33" t="s">
        <v>221</v>
      </c>
      <c r="D69" s="24">
        <f>F69+H69+J69+L69</f>
        <v>977.55799999999999</v>
      </c>
      <c r="E69" s="24">
        <f>G69+I69+K69+M69</f>
        <v>972.32128999999998</v>
      </c>
      <c r="F69" s="24">
        <f>F70+F72+F74</f>
        <v>0</v>
      </c>
      <c r="G69" s="24">
        <f t="shared" ref="G69:M69" si="64">G70+G72+G74</f>
        <v>0</v>
      </c>
      <c r="H69" s="24">
        <f t="shared" si="64"/>
        <v>123.9</v>
      </c>
      <c r="I69" s="24">
        <f t="shared" si="64"/>
        <v>120.43629</v>
      </c>
      <c r="J69" s="24">
        <f t="shared" si="64"/>
        <v>853.65800000000002</v>
      </c>
      <c r="K69" s="24">
        <f t="shared" si="64"/>
        <v>851.88499999999999</v>
      </c>
      <c r="L69" s="24">
        <f t="shared" si="64"/>
        <v>0</v>
      </c>
      <c r="M69" s="24">
        <f t="shared" si="64"/>
        <v>0</v>
      </c>
      <c r="N69" s="67">
        <v>100</v>
      </c>
      <c r="O69" s="67">
        <f t="shared" si="31"/>
        <v>99.46430697718192</v>
      </c>
      <c r="P69" s="66">
        <f t="shared" si="32"/>
        <v>0.99464306977181915</v>
      </c>
    </row>
    <row r="70" spans="1:16" ht="41.25" customHeight="1" x14ac:dyDescent="0.25">
      <c r="A70" s="15" t="s">
        <v>223</v>
      </c>
      <c r="B70" s="21" t="s">
        <v>244</v>
      </c>
      <c r="C70" s="3"/>
      <c r="D70" s="26">
        <f t="shared" ref="D70:D74" si="65">F70+H70+J70+L70</f>
        <v>123.9</v>
      </c>
      <c r="E70" s="26">
        <f t="shared" ref="E70:E74" si="66">G70+I70+K70+M70</f>
        <v>120.43629</v>
      </c>
      <c r="F70" s="26">
        <f t="shared" ref="F70:G70" si="67">F71</f>
        <v>0</v>
      </c>
      <c r="G70" s="26">
        <f t="shared" si="67"/>
        <v>0</v>
      </c>
      <c r="H70" s="26">
        <f>H71</f>
        <v>123.9</v>
      </c>
      <c r="I70" s="26">
        <f t="shared" ref="I70:L70" si="68">I71</f>
        <v>120.43629</v>
      </c>
      <c r="J70" s="26">
        <f t="shared" si="68"/>
        <v>0</v>
      </c>
      <c r="K70" s="26">
        <f t="shared" si="68"/>
        <v>0</v>
      </c>
      <c r="L70" s="26">
        <f t="shared" si="68"/>
        <v>0</v>
      </c>
      <c r="M70" s="26">
        <v>0</v>
      </c>
      <c r="N70" s="68">
        <v>100</v>
      </c>
      <c r="O70" s="68">
        <f t="shared" si="31"/>
        <v>97.204430992736064</v>
      </c>
      <c r="P70" s="66">
        <f t="shared" si="32"/>
        <v>0.97204430992736068</v>
      </c>
    </row>
    <row r="71" spans="1:16" ht="33.75" customHeight="1" x14ac:dyDescent="0.25">
      <c r="A71" s="15"/>
      <c r="B71" s="21" t="s">
        <v>224</v>
      </c>
      <c r="C71" s="3"/>
      <c r="D71" s="26">
        <f t="shared" si="65"/>
        <v>123.9</v>
      </c>
      <c r="E71" s="26">
        <f t="shared" si="66"/>
        <v>120.43629</v>
      </c>
      <c r="F71" s="26">
        <v>0</v>
      </c>
      <c r="G71" s="26">
        <v>0</v>
      </c>
      <c r="H71" s="26">
        <v>123.9</v>
      </c>
      <c r="I71" s="26">
        <v>120.43629</v>
      </c>
      <c r="J71" s="26">
        <v>0</v>
      </c>
      <c r="K71" s="26">
        <v>0</v>
      </c>
      <c r="L71" s="26">
        <v>0</v>
      </c>
      <c r="M71" s="26">
        <v>0</v>
      </c>
      <c r="N71" s="68">
        <v>100</v>
      </c>
      <c r="O71" s="68">
        <f t="shared" si="31"/>
        <v>97.204430992736064</v>
      </c>
      <c r="P71" s="65">
        <f t="shared" si="32"/>
        <v>0.97204430992736068</v>
      </c>
    </row>
    <row r="72" spans="1:16" ht="33.75" customHeight="1" x14ac:dyDescent="0.25">
      <c r="A72" s="15">
        <v>2</v>
      </c>
      <c r="B72" s="21" t="s">
        <v>245</v>
      </c>
      <c r="C72" s="3"/>
      <c r="D72" s="26">
        <f t="shared" si="65"/>
        <v>0</v>
      </c>
      <c r="E72" s="26">
        <f t="shared" si="66"/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68">
        <v>100</v>
      </c>
      <c r="O72" s="68">
        <v>100.00023683907288</v>
      </c>
      <c r="P72" s="65">
        <v>1.0000023683907289</v>
      </c>
    </row>
    <row r="73" spans="1:16" ht="24.75" hidden="1" customHeight="1" x14ac:dyDescent="0.25">
      <c r="A73" s="15"/>
      <c r="B73" s="21" t="s">
        <v>225</v>
      </c>
      <c r="C73" s="3"/>
      <c r="D73" s="26">
        <f t="shared" si="65"/>
        <v>1906.229</v>
      </c>
      <c r="E73" s="26">
        <f t="shared" si="66"/>
        <v>1906.229</v>
      </c>
      <c r="F73" s="26">
        <v>1221.847</v>
      </c>
      <c r="G73" s="26">
        <v>1221.847</v>
      </c>
      <c r="H73" s="26">
        <v>112.21899999999999</v>
      </c>
      <c r="I73" s="26">
        <v>112.21899999999999</v>
      </c>
      <c r="J73" s="26">
        <v>381.16300000000001</v>
      </c>
      <c r="K73" s="26">
        <v>381.16300000000001</v>
      </c>
      <c r="L73" s="26">
        <v>191</v>
      </c>
      <c r="M73" s="26">
        <v>191</v>
      </c>
      <c r="N73" s="68">
        <v>100</v>
      </c>
      <c r="O73" s="68">
        <f t="shared" si="31"/>
        <v>100</v>
      </c>
      <c r="P73" s="65">
        <f t="shared" si="32"/>
        <v>1</v>
      </c>
    </row>
    <row r="74" spans="1:16" ht="31.5" customHeight="1" x14ac:dyDescent="0.25">
      <c r="A74" s="15">
        <v>3</v>
      </c>
      <c r="B74" s="21" t="s">
        <v>246</v>
      </c>
      <c r="C74" s="3"/>
      <c r="D74" s="26">
        <f t="shared" si="65"/>
        <v>853.65800000000002</v>
      </c>
      <c r="E74" s="26">
        <f t="shared" si="66"/>
        <v>851.88499999999999</v>
      </c>
      <c r="F74" s="26">
        <v>0</v>
      </c>
      <c r="G74" s="26">
        <v>0</v>
      </c>
      <c r="H74" s="26">
        <v>0</v>
      </c>
      <c r="I74" s="26">
        <v>0</v>
      </c>
      <c r="J74" s="26">
        <v>853.65800000000002</v>
      </c>
      <c r="K74" s="26">
        <v>851.88499999999999</v>
      </c>
      <c r="L74" s="26">
        <v>0</v>
      </c>
      <c r="M74" s="26">
        <v>0</v>
      </c>
      <c r="N74" s="68">
        <v>100</v>
      </c>
      <c r="O74" s="68">
        <f t="shared" si="31"/>
        <v>99.79230558373493</v>
      </c>
      <c r="P74" s="65">
        <f t="shared" si="32"/>
        <v>0.9979230558373493</v>
      </c>
    </row>
    <row r="75" spans="1:16" s="7" customFormat="1" ht="20.25" customHeight="1" x14ac:dyDescent="0.25">
      <c r="A75" s="6" t="s">
        <v>379</v>
      </c>
      <c r="B75" s="33" t="s">
        <v>16</v>
      </c>
      <c r="C75" s="33" t="s">
        <v>221</v>
      </c>
      <c r="D75" s="24">
        <f t="shared" ref="D75:M75" si="69">D76+D78</f>
        <v>84236.97497000001</v>
      </c>
      <c r="E75" s="24">
        <f t="shared" si="69"/>
        <v>5148.9624000000003</v>
      </c>
      <c r="F75" s="24">
        <f t="shared" si="69"/>
        <v>0</v>
      </c>
      <c r="G75" s="24">
        <f t="shared" si="69"/>
        <v>0</v>
      </c>
      <c r="H75" s="24">
        <f t="shared" si="69"/>
        <v>83686.100000000006</v>
      </c>
      <c r="I75" s="24">
        <f t="shared" si="69"/>
        <v>4598.0874299999996</v>
      </c>
      <c r="J75" s="24">
        <f t="shared" si="69"/>
        <v>550.87496999999996</v>
      </c>
      <c r="K75" s="24">
        <f t="shared" si="69"/>
        <v>550.87496999999996</v>
      </c>
      <c r="L75" s="24">
        <f t="shared" si="69"/>
        <v>0</v>
      </c>
      <c r="M75" s="24">
        <f t="shared" si="69"/>
        <v>0</v>
      </c>
      <c r="N75" s="69">
        <v>100</v>
      </c>
      <c r="O75" s="69">
        <f t="shared" si="31"/>
        <v>6.1124730581003668</v>
      </c>
      <c r="P75" s="63">
        <f t="shared" si="32"/>
        <v>6.1124730581003671E-2</v>
      </c>
    </row>
    <row r="76" spans="1:16" s="7" customFormat="1" ht="63" customHeight="1" x14ac:dyDescent="0.25">
      <c r="A76" s="6"/>
      <c r="B76" s="21" t="s">
        <v>233</v>
      </c>
      <c r="C76" s="18"/>
      <c r="D76" s="26">
        <f t="shared" ref="D76:D77" si="70">F76+H76+J76+L76</f>
        <v>1193.4195</v>
      </c>
      <c r="E76" s="26">
        <f t="shared" ref="E76:E77" si="71">G76+I76+K76+M76</f>
        <v>1193.4195</v>
      </c>
      <c r="F76" s="26">
        <f>F77</f>
        <v>0</v>
      </c>
      <c r="G76" s="26">
        <f t="shared" ref="G76:M76" si="72">G77</f>
        <v>0</v>
      </c>
      <c r="H76" s="26">
        <f t="shared" si="72"/>
        <v>646.5</v>
      </c>
      <c r="I76" s="26">
        <f t="shared" si="72"/>
        <v>646.5</v>
      </c>
      <c r="J76" s="26">
        <f t="shared" si="72"/>
        <v>546.91949999999997</v>
      </c>
      <c r="K76" s="26">
        <f t="shared" si="72"/>
        <v>546.91949999999997</v>
      </c>
      <c r="L76" s="26">
        <f t="shared" si="72"/>
        <v>0</v>
      </c>
      <c r="M76" s="26">
        <f t="shared" si="72"/>
        <v>0</v>
      </c>
      <c r="N76" s="70">
        <v>100</v>
      </c>
      <c r="O76" s="69">
        <f t="shared" si="31"/>
        <v>100</v>
      </c>
      <c r="P76" s="65">
        <f t="shared" si="32"/>
        <v>1</v>
      </c>
    </row>
    <row r="77" spans="1:16" s="7" customFormat="1" ht="42" customHeight="1" x14ac:dyDescent="0.25">
      <c r="A77" s="6"/>
      <c r="B77" s="21" t="s">
        <v>337</v>
      </c>
      <c r="C77" s="18"/>
      <c r="D77" s="26">
        <f t="shared" si="70"/>
        <v>1193.4195</v>
      </c>
      <c r="E77" s="26">
        <f t="shared" si="71"/>
        <v>1193.4195</v>
      </c>
      <c r="F77" s="26">
        <v>0</v>
      </c>
      <c r="G77" s="26">
        <v>0</v>
      </c>
      <c r="H77" s="26">
        <v>646.5</v>
      </c>
      <c r="I77" s="26">
        <v>646.5</v>
      </c>
      <c r="J77" s="26">
        <v>546.91949999999997</v>
      </c>
      <c r="K77" s="26">
        <v>546.91949999999997</v>
      </c>
      <c r="L77" s="26">
        <v>0</v>
      </c>
      <c r="M77" s="26">
        <v>0</v>
      </c>
      <c r="N77" s="70">
        <v>100</v>
      </c>
      <c r="O77" s="69">
        <f t="shared" si="31"/>
        <v>100</v>
      </c>
      <c r="P77" s="65">
        <f t="shared" si="32"/>
        <v>1</v>
      </c>
    </row>
    <row r="78" spans="1:16" ht="34.5" customHeight="1" x14ac:dyDescent="0.25">
      <c r="A78" s="5"/>
      <c r="B78" s="21" t="s">
        <v>234</v>
      </c>
      <c r="C78" s="3"/>
      <c r="D78" s="26">
        <f>F78+H78+J78+L78</f>
        <v>83043.555470000007</v>
      </c>
      <c r="E78" s="26">
        <f>G78+I78+K78+M78</f>
        <v>3955.5428999999999</v>
      </c>
      <c r="F78" s="26">
        <v>0</v>
      </c>
      <c r="G78" s="26">
        <v>0</v>
      </c>
      <c r="H78" s="26">
        <v>83039.600000000006</v>
      </c>
      <c r="I78" s="26">
        <v>3951.58743</v>
      </c>
      <c r="J78" s="26">
        <v>3.95547</v>
      </c>
      <c r="K78" s="26">
        <v>3.95547</v>
      </c>
      <c r="L78" s="26">
        <v>0</v>
      </c>
      <c r="M78" s="26">
        <v>0</v>
      </c>
      <c r="N78" s="70">
        <v>100</v>
      </c>
      <c r="O78" s="69">
        <f t="shared" ref="O78:O86" si="73">E78/D78*100</f>
        <v>4.7632147703851189</v>
      </c>
      <c r="P78" s="66">
        <f t="shared" ref="P78:P86" si="74">E78/D78</f>
        <v>4.7632147703851192E-2</v>
      </c>
    </row>
    <row r="79" spans="1:16" s="10" customFormat="1" ht="31.5" customHeight="1" x14ac:dyDescent="0.25">
      <c r="A79" s="6" t="s">
        <v>380</v>
      </c>
      <c r="B79" s="22" t="s">
        <v>238</v>
      </c>
      <c r="C79" s="33" t="s">
        <v>221</v>
      </c>
      <c r="D79" s="24">
        <f>D80+D82+D83</f>
        <v>21739.826540000002</v>
      </c>
      <c r="E79" s="24">
        <f>E80+E82+E83</f>
        <v>16245.959509999999</v>
      </c>
      <c r="F79" s="24">
        <f t="shared" ref="F79:M79" si="75">F80+F82+F83</f>
        <v>302.50968999999998</v>
      </c>
      <c r="G79" s="24">
        <f t="shared" si="75"/>
        <v>302.50968999999998</v>
      </c>
      <c r="H79" s="24">
        <f t="shared" si="75"/>
        <v>20213.190310000002</v>
      </c>
      <c r="I79" s="24">
        <f t="shared" si="75"/>
        <v>14719.323279999999</v>
      </c>
      <c r="J79" s="24">
        <f t="shared" si="75"/>
        <v>1224.12654</v>
      </c>
      <c r="K79" s="24">
        <f t="shared" si="75"/>
        <v>1224.12654</v>
      </c>
      <c r="L79" s="24">
        <f t="shared" si="75"/>
        <v>0</v>
      </c>
      <c r="M79" s="24">
        <f t="shared" si="75"/>
        <v>0</v>
      </c>
      <c r="N79" s="69">
        <v>100</v>
      </c>
      <c r="O79" s="69">
        <f t="shared" si="73"/>
        <v>74.729020859979684</v>
      </c>
      <c r="P79" s="63">
        <f t="shared" si="74"/>
        <v>0.74729020859979678</v>
      </c>
    </row>
    <row r="80" spans="1:16" s="10" customFormat="1" ht="24" customHeight="1" x14ac:dyDescent="0.25">
      <c r="A80" s="13"/>
      <c r="B80" s="23" t="s">
        <v>226</v>
      </c>
      <c r="C80" s="3"/>
      <c r="D80" s="26">
        <f t="shared" ref="D80:D82" si="76">F80+H80+J80+L80</f>
        <v>1606.5</v>
      </c>
      <c r="E80" s="26">
        <f t="shared" ref="E80:E82" si="77">G80+I80+K80+M80</f>
        <v>1606.5</v>
      </c>
      <c r="F80" s="26">
        <f>F81</f>
        <v>302.50968999999998</v>
      </c>
      <c r="G80" s="26">
        <f t="shared" ref="G80:M80" si="78">G81</f>
        <v>302.50968999999998</v>
      </c>
      <c r="H80" s="26">
        <f t="shared" si="78"/>
        <v>953.99031000000002</v>
      </c>
      <c r="I80" s="26">
        <f t="shared" si="78"/>
        <v>953.99031000000002</v>
      </c>
      <c r="J80" s="26">
        <f t="shared" si="78"/>
        <v>350</v>
      </c>
      <c r="K80" s="26">
        <f t="shared" si="78"/>
        <v>350</v>
      </c>
      <c r="L80" s="26">
        <f t="shared" si="78"/>
        <v>0</v>
      </c>
      <c r="M80" s="26">
        <f t="shared" si="78"/>
        <v>0</v>
      </c>
      <c r="N80" s="70">
        <v>100</v>
      </c>
      <c r="O80" s="70">
        <f t="shared" si="73"/>
        <v>100</v>
      </c>
      <c r="P80" s="66">
        <f t="shared" si="74"/>
        <v>1</v>
      </c>
    </row>
    <row r="81" spans="1:16" s="10" customFormat="1" ht="23.25" customHeight="1" x14ac:dyDescent="0.25">
      <c r="A81" s="16"/>
      <c r="B81" s="21" t="s">
        <v>227</v>
      </c>
      <c r="C81" s="3"/>
      <c r="D81" s="26">
        <f t="shared" si="76"/>
        <v>1606.5</v>
      </c>
      <c r="E81" s="26">
        <f t="shared" si="77"/>
        <v>1606.5</v>
      </c>
      <c r="F81" s="26">
        <v>302.50968999999998</v>
      </c>
      <c r="G81" s="26">
        <v>302.50968999999998</v>
      </c>
      <c r="H81" s="26">
        <v>953.99031000000002</v>
      </c>
      <c r="I81" s="26">
        <v>953.99031000000002</v>
      </c>
      <c r="J81" s="26">
        <v>350</v>
      </c>
      <c r="K81" s="26">
        <v>350</v>
      </c>
      <c r="L81" s="26">
        <v>0</v>
      </c>
      <c r="M81" s="26">
        <v>0</v>
      </c>
      <c r="N81" s="70">
        <v>100</v>
      </c>
      <c r="O81" s="70">
        <f t="shared" si="73"/>
        <v>100</v>
      </c>
      <c r="P81" s="66">
        <f t="shared" si="74"/>
        <v>1</v>
      </c>
    </row>
    <row r="82" spans="1:16" s="10" customFormat="1" ht="33" customHeight="1" x14ac:dyDescent="0.25">
      <c r="A82" s="16"/>
      <c r="B82" s="21" t="s">
        <v>228</v>
      </c>
      <c r="C82" s="3"/>
      <c r="D82" s="26">
        <f t="shared" si="76"/>
        <v>0</v>
      </c>
      <c r="E82" s="26">
        <f t="shared" si="77"/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0</v>
      </c>
      <c r="N82" s="70">
        <v>100</v>
      </c>
      <c r="O82" s="70">
        <v>0</v>
      </c>
      <c r="P82" s="66">
        <v>0</v>
      </c>
    </row>
    <row r="83" spans="1:16" s="12" customFormat="1" ht="22.5" customHeight="1" x14ac:dyDescent="0.25">
      <c r="A83" s="16"/>
      <c r="B83" s="21" t="s">
        <v>229</v>
      </c>
      <c r="C83" s="3"/>
      <c r="D83" s="26">
        <f>F83+H83+J83+L83</f>
        <v>20133.326540000002</v>
      </c>
      <c r="E83" s="26">
        <f>G83+I83+K83+M83</f>
        <v>14639.459509999999</v>
      </c>
      <c r="F83" s="26">
        <f t="shared" ref="F83:G83" si="79">F84+F85+F86+F87+F88</f>
        <v>0</v>
      </c>
      <c r="G83" s="26">
        <f t="shared" si="79"/>
        <v>0</v>
      </c>
      <c r="H83" s="26">
        <f>H84+H85+H86+H87+H88</f>
        <v>19259.2</v>
      </c>
      <c r="I83" s="26">
        <f t="shared" ref="I83:M83" si="80">I84+I85+I86+I87+I88</f>
        <v>13765.332969999999</v>
      </c>
      <c r="J83" s="26">
        <f t="shared" si="80"/>
        <v>874.12653999999998</v>
      </c>
      <c r="K83" s="26">
        <f t="shared" si="80"/>
        <v>874.12653999999998</v>
      </c>
      <c r="L83" s="26">
        <f t="shared" si="80"/>
        <v>0</v>
      </c>
      <c r="M83" s="26">
        <f t="shared" si="80"/>
        <v>0</v>
      </c>
      <c r="N83" s="69">
        <v>100</v>
      </c>
      <c r="O83" s="70">
        <f t="shared" si="73"/>
        <v>72.712571769573046</v>
      </c>
      <c r="P83" s="66">
        <f t="shared" si="74"/>
        <v>0.72712571769573042</v>
      </c>
    </row>
    <row r="84" spans="1:16" s="12" customFormat="1" ht="22.5" customHeight="1" x14ac:dyDescent="0.25">
      <c r="A84" s="16"/>
      <c r="B84" s="21" t="s">
        <v>335</v>
      </c>
      <c r="C84" s="3"/>
      <c r="D84" s="26">
        <f t="shared" ref="D84:D88" si="81">F84+H84+J84+L84</f>
        <v>188.25047000000001</v>
      </c>
      <c r="E84" s="26">
        <f t="shared" ref="E84:E88" si="82">G84+I84+K84+M84</f>
        <v>188.25047000000001</v>
      </c>
      <c r="F84" s="26">
        <v>0</v>
      </c>
      <c r="G84" s="26">
        <v>0</v>
      </c>
      <c r="H84" s="26">
        <v>0</v>
      </c>
      <c r="I84" s="26">
        <v>0</v>
      </c>
      <c r="J84" s="26">
        <v>188.25047000000001</v>
      </c>
      <c r="K84" s="26">
        <v>188.25047000000001</v>
      </c>
      <c r="L84" s="26">
        <v>0</v>
      </c>
      <c r="M84" s="26">
        <v>0</v>
      </c>
      <c r="N84" s="69">
        <v>100</v>
      </c>
      <c r="O84" s="70">
        <f t="shared" si="73"/>
        <v>100</v>
      </c>
      <c r="P84" s="66">
        <f t="shared" si="74"/>
        <v>1</v>
      </c>
    </row>
    <row r="85" spans="1:16" s="12" customFormat="1" ht="22.5" customHeight="1" x14ac:dyDescent="0.25">
      <c r="B85" s="23" t="s">
        <v>334</v>
      </c>
      <c r="C85" s="3"/>
      <c r="D85" s="26">
        <f t="shared" si="81"/>
        <v>11144.872069999999</v>
      </c>
      <c r="E85" s="26">
        <f t="shared" si="82"/>
        <v>11144.00504</v>
      </c>
      <c r="F85" s="26">
        <v>0</v>
      </c>
      <c r="G85" s="26">
        <v>0</v>
      </c>
      <c r="H85" s="26">
        <v>11000</v>
      </c>
      <c r="I85" s="26">
        <v>10999.132970000001</v>
      </c>
      <c r="J85" s="26">
        <v>144.87207000000001</v>
      </c>
      <c r="K85" s="26">
        <v>144.87207000000001</v>
      </c>
      <c r="L85" s="26">
        <v>0</v>
      </c>
      <c r="M85" s="26">
        <v>0</v>
      </c>
      <c r="N85" s="69">
        <v>100</v>
      </c>
      <c r="O85" s="70">
        <f t="shared" si="73"/>
        <v>99.992220368304331</v>
      </c>
      <c r="P85" s="66">
        <f t="shared" si="74"/>
        <v>0.9999222036830433</v>
      </c>
    </row>
    <row r="86" spans="1:16" s="12" customFormat="1" ht="33" customHeight="1" x14ac:dyDescent="0.25">
      <c r="A86" s="16"/>
      <c r="B86" s="21" t="s">
        <v>258</v>
      </c>
      <c r="C86" s="3"/>
      <c r="D86" s="26">
        <f t="shared" si="81"/>
        <v>5493</v>
      </c>
      <c r="E86" s="26">
        <f t="shared" si="82"/>
        <v>0</v>
      </c>
      <c r="F86" s="26">
        <v>0</v>
      </c>
      <c r="G86" s="26">
        <v>0</v>
      </c>
      <c r="H86" s="26">
        <v>5493</v>
      </c>
      <c r="I86" s="26">
        <v>0</v>
      </c>
      <c r="J86" s="26">
        <v>0</v>
      </c>
      <c r="K86" s="26">
        <v>0</v>
      </c>
      <c r="L86" s="26">
        <v>0</v>
      </c>
      <c r="M86" s="26">
        <v>0</v>
      </c>
      <c r="N86" s="70">
        <v>100</v>
      </c>
      <c r="O86" s="70">
        <f t="shared" si="73"/>
        <v>0</v>
      </c>
      <c r="P86" s="66">
        <f t="shared" si="74"/>
        <v>0</v>
      </c>
    </row>
    <row r="87" spans="1:16" s="12" customFormat="1" ht="33" customHeight="1" x14ac:dyDescent="0.25">
      <c r="A87" s="16"/>
      <c r="B87" s="21" t="s">
        <v>418</v>
      </c>
      <c r="C87" s="3"/>
      <c r="D87" s="26">
        <f t="shared" si="81"/>
        <v>2766.2</v>
      </c>
      <c r="E87" s="26">
        <f t="shared" si="82"/>
        <v>2766.2</v>
      </c>
      <c r="F87" s="26">
        <v>0</v>
      </c>
      <c r="G87" s="26">
        <v>0</v>
      </c>
      <c r="H87" s="26">
        <v>2766.2</v>
      </c>
      <c r="I87" s="26">
        <v>2766.2</v>
      </c>
      <c r="J87" s="26">
        <v>0</v>
      </c>
      <c r="K87" s="26">
        <v>0</v>
      </c>
      <c r="L87" s="26">
        <v>0</v>
      </c>
      <c r="M87" s="26">
        <v>0</v>
      </c>
      <c r="N87" s="70">
        <v>100</v>
      </c>
      <c r="O87" s="70">
        <f t="shared" ref="O87" si="83">E87/D87*100</f>
        <v>100</v>
      </c>
      <c r="P87" s="66">
        <f t="shared" ref="P87" si="84">E87/D87</f>
        <v>1</v>
      </c>
    </row>
    <row r="88" spans="1:16" s="12" customFormat="1" ht="33" customHeight="1" x14ac:dyDescent="0.25">
      <c r="A88" s="16"/>
      <c r="B88" s="21" t="s">
        <v>417</v>
      </c>
      <c r="C88" s="3"/>
      <c r="D88" s="26">
        <f t="shared" si="81"/>
        <v>541.00400000000002</v>
      </c>
      <c r="E88" s="26">
        <f t="shared" si="82"/>
        <v>541.00400000000002</v>
      </c>
      <c r="F88" s="26">
        <v>0</v>
      </c>
      <c r="G88" s="26">
        <v>0</v>
      </c>
      <c r="H88" s="26">
        <v>0</v>
      </c>
      <c r="I88" s="26">
        <v>0</v>
      </c>
      <c r="J88" s="26">
        <v>541.00400000000002</v>
      </c>
      <c r="K88" s="26">
        <v>541.00400000000002</v>
      </c>
      <c r="L88" s="26">
        <v>0</v>
      </c>
      <c r="M88" s="26">
        <v>0</v>
      </c>
      <c r="N88" s="70">
        <v>100</v>
      </c>
      <c r="O88" s="70">
        <f t="shared" ref="O88" si="85">E88/D88*100</f>
        <v>100</v>
      </c>
      <c r="P88" s="66">
        <f t="shared" ref="P88" si="86">E88/D88</f>
        <v>1</v>
      </c>
    </row>
  </sheetData>
  <mergeCells count="12">
    <mergeCell ref="A1:A5"/>
    <mergeCell ref="P1:P5"/>
    <mergeCell ref="D2:E4"/>
    <mergeCell ref="F2:M2"/>
    <mergeCell ref="F3:G4"/>
    <mergeCell ref="H3:I4"/>
    <mergeCell ref="J3:K4"/>
    <mergeCell ref="L3:M4"/>
    <mergeCell ref="C1:C5"/>
    <mergeCell ref="D1:M1"/>
    <mergeCell ref="N1:O4"/>
    <mergeCell ref="B1:B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1"/>
  <sheetViews>
    <sheetView topLeftCell="B338" zoomScale="118" zoomScaleNormal="118" workbookViewId="0">
      <selection activeCell="C344" sqref="C344"/>
    </sheetView>
  </sheetViews>
  <sheetFormatPr defaultColWidth="8.140625" defaultRowHeight="11.25" x14ac:dyDescent="0.25"/>
  <cols>
    <col min="1" max="1" width="0" style="1" hidden="1" customWidth="1"/>
    <col min="2" max="2" width="4.42578125" style="1" customWidth="1"/>
    <col min="3" max="3" width="21.140625" style="40" customWidth="1"/>
    <col min="4" max="4" width="6.7109375" style="38" customWidth="1"/>
    <col min="5" max="5" width="8.5703125" style="43" customWidth="1"/>
    <col min="6" max="6" width="8.140625" style="43" customWidth="1"/>
    <col min="7" max="7" width="7.42578125" style="43" customWidth="1"/>
    <col min="8" max="8" width="8" style="43" customWidth="1"/>
    <col min="9" max="9" width="7.85546875" style="43" customWidth="1"/>
    <col min="10" max="10" width="7.5703125" style="43" customWidth="1"/>
    <col min="11" max="12" width="8.85546875" style="43" customWidth="1"/>
    <col min="13" max="13" width="6.28515625" style="43" customWidth="1"/>
    <col min="14" max="14" width="5.5703125" style="43" customWidth="1"/>
    <col min="15" max="15" width="6.42578125" style="43" customWidth="1"/>
    <col min="16" max="16" width="6.42578125" style="38" customWidth="1"/>
    <col min="17" max="17" width="6.7109375" style="38" customWidth="1"/>
    <col min="18" max="19" width="8.42578125" style="38" bestFit="1" customWidth="1"/>
    <col min="20" max="20" width="10" style="38" bestFit="1" customWidth="1"/>
    <col min="21" max="16384" width="8.140625" style="38"/>
  </cols>
  <sheetData>
    <row r="1" spans="1:17" ht="21" customHeight="1" x14ac:dyDescent="0.25">
      <c r="A1" s="77"/>
      <c r="B1" s="85" t="s">
        <v>0</v>
      </c>
      <c r="C1" s="86" t="s">
        <v>1</v>
      </c>
      <c r="D1" s="86" t="s">
        <v>2</v>
      </c>
      <c r="E1" s="84" t="s">
        <v>3</v>
      </c>
      <c r="F1" s="84"/>
      <c r="G1" s="84"/>
      <c r="H1" s="84"/>
      <c r="I1" s="84"/>
      <c r="J1" s="84"/>
      <c r="K1" s="84"/>
      <c r="L1" s="84"/>
      <c r="M1" s="84"/>
      <c r="N1" s="84"/>
      <c r="O1" s="80" t="s">
        <v>4</v>
      </c>
      <c r="P1" s="80"/>
      <c r="Q1" s="80" t="s">
        <v>5</v>
      </c>
    </row>
    <row r="2" spans="1:17" ht="13.5" customHeight="1" x14ac:dyDescent="0.25">
      <c r="A2" s="78"/>
      <c r="B2" s="85"/>
      <c r="C2" s="86"/>
      <c r="D2" s="86"/>
      <c r="E2" s="83" t="s">
        <v>6</v>
      </c>
      <c r="F2" s="83"/>
      <c r="G2" s="84" t="s">
        <v>7</v>
      </c>
      <c r="H2" s="84"/>
      <c r="I2" s="84"/>
      <c r="J2" s="84"/>
      <c r="K2" s="84"/>
      <c r="L2" s="84"/>
      <c r="M2" s="84"/>
      <c r="N2" s="84"/>
      <c r="O2" s="80"/>
      <c r="P2" s="80"/>
      <c r="Q2" s="80"/>
    </row>
    <row r="3" spans="1:17" ht="18.75" customHeight="1" x14ac:dyDescent="0.25">
      <c r="A3" s="78"/>
      <c r="B3" s="85"/>
      <c r="C3" s="86"/>
      <c r="D3" s="86"/>
      <c r="E3" s="83"/>
      <c r="F3" s="83"/>
      <c r="G3" s="83" t="s">
        <v>8</v>
      </c>
      <c r="H3" s="83"/>
      <c r="I3" s="83" t="s">
        <v>9</v>
      </c>
      <c r="J3" s="83"/>
      <c r="K3" s="83" t="s">
        <v>10</v>
      </c>
      <c r="L3" s="83"/>
      <c r="M3" s="83" t="s">
        <v>11</v>
      </c>
      <c r="N3" s="83"/>
      <c r="O3" s="80"/>
      <c r="P3" s="80"/>
      <c r="Q3" s="80"/>
    </row>
    <row r="4" spans="1:17" ht="38.25" customHeight="1" x14ac:dyDescent="0.25">
      <c r="A4" s="78"/>
      <c r="B4" s="85"/>
      <c r="C4" s="86"/>
      <c r="D4" s="86"/>
      <c r="E4" s="83"/>
      <c r="F4" s="83"/>
      <c r="G4" s="83"/>
      <c r="H4" s="83"/>
      <c r="I4" s="83"/>
      <c r="J4" s="83"/>
      <c r="K4" s="83"/>
      <c r="L4" s="83"/>
      <c r="M4" s="83"/>
      <c r="N4" s="83"/>
      <c r="O4" s="80"/>
      <c r="P4" s="80"/>
      <c r="Q4" s="80"/>
    </row>
    <row r="5" spans="1:17" ht="22.5" customHeight="1" x14ac:dyDescent="0.25">
      <c r="A5" s="79"/>
      <c r="B5" s="85"/>
      <c r="C5" s="86"/>
      <c r="D5" s="86"/>
      <c r="E5" s="42" t="s">
        <v>12</v>
      </c>
      <c r="F5" s="42" t="s">
        <v>13</v>
      </c>
      <c r="G5" s="42" t="s">
        <v>12</v>
      </c>
      <c r="H5" s="42" t="s">
        <v>13</v>
      </c>
      <c r="I5" s="42" t="s">
        <v>12</v>
      </c>
      <c r="J5" s="42" t="s">
        <v>13</v>
      </c>
      <c r="K5" s="42" t="s">
        <v>12</v>
      </c>
      <c r="L5" s="42" t="s">
        <v>13</v>
      </c>
      <c r="M5" s="42" t="s">
        <v>12</v>
      </c>
      <c r="N5" s="42" t="s">
        <v>13</v>
      </c>
      <c r="O5" s="42" t="s">
        <v>12</v>
      </c>
      <c r="P5" s="44" t="s">
        <v>13</v>
      </c>
      <c r="Q5" s="80"/>
    </row>
    <row r="6" spans="1:17" ht="15.75" customHeight="1" x14ac:dyDescent="0.25">
      <c r="B6" s="45">
        <v>1</v>
      </c>
      <c r="C6" s="45">
        <v>2</v>
      </c>
      <c r="D6" s="45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45">
        <v>15</v>
      </c>
      <c r="Q6" s="45">
        <v>19</v>
      </c>
    </row>
    <row r="7" spans="1:17" ht="33.75" customHeight="1" x14ac:dyDescent="0.25">
      <c r="B7" s="45"/>
      <c r="C7" s="55" t="s">
        <v>372</v>
      </c>
      <c r="D7" s="55"/>
      <c r="E7" s="46">
        <f>E9+E44+E69+E96+E128+E154+E177+E211+E249+E275+E313+E341</f>
        <v>175021.01</v>
      </c>
      <c r="F7" s="46">
        <f t="shared" ref="F7:N7" si="0">F9+F44+F69+F96+F128+F154+F177+F211+F249+F275+F313+F341</f>
        <v>172222.46000000002</v>
      </c>
      <c r="G7" s="46">
        <f t="shared" si="0"/>
        <v>6519.5</v>
      </c>
      <c r="H7" s="46">
        <f t="shared" si="0"/>
        <v>6519.5</v>
      </c>
      <c r="I7" s="46">
        <f t="shared" si="0"/>
        <v>58722.570000000014</v>
      </c>
      <c r="J7" s="46">
        <f t="shared" si="0"/>
        <v>55953.570000000007</v>
      </c>
      <c r="K7" s="46">
        <f t="shared" si="0"/>
        <v>109778.94</v>
      </c>
      <c r="L7" s="46">
        <f t="shared" si="0"/>
        <v>109749.39000000001</v>
      </c>
      <c r="M7" s="46">
        <f t="shared" si="0"/>
        <v>0</v>
      </c>
      <c r="N7" s="46">
        <f t="shared" si="0"/>
        <v>0</v>
      </c>
      <c r="O7" s="46">
        <v>100</v>
      </c>
      <c r="P7" s="59">
        <f>F7/E7*100</f>
        <v>98.401020540333988</v>
      </c>
      <c r="Q7" s="55">
        <f>P7/O7%</f>
        <v>98.401020540333988</v>
      </c>
    </row>
    <row r="8" spans="1:17" s="47" customFormat="1" ht="18" customHeight="1" x14ac:dyDescent="0.25">
      <c r="A8" s="60"/>
      <c r="B8" s="81" t="s">
        <v>43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ht="21.75" customHeight="1" x14ac:dyDescent="0.25">
      <c r="B9" s="40"/>
      <c r="C9" s="40" t="s">
        <v>306</v>
      </c>
      <c r="E9" s="43">
        <f>E10+E39+E40+E41+E42</f>
        <v>5111.9000000000005</v>
      </c>
      <c r="F9" s="43">
        <f t="shared" ref="F9:N9" si="1">F10+F39+F40+F41+F42</f>
        <v>5110.5</v>
      </c>
      <c r="G9" s="43">
        <f t="shared" si="1"/>
        <v>113.3</v>
      </c>
      <c r="H9" s="43">
        <f t="shared" si="1"/>
        <v>113.3</v>
      </c>
      <c r="I9" s="43">
        <f t="shared" si="1"/>
        <v>856.4</v>
      </c>
      <c r="J9" s="43">
        <f t="shared" si="1"/>
        <v>856.4</v>
      </c>
      <c r="K9" s="43">
        <f t="shared" si="1"/>
        <v>4142.2</v>
      </c>
      <c r="L9" s="43">
        <f t="shared" si="1"/>
        <v>4140.8</v>
      </c>
      <c r="M9" s="43">
        <f t="shared" si="1"/>
        <v>0</v>
      </c>
      <c r="N9" s="43">
        <f t="shared" si="1"/>
        <v>0</v>
      </c>
      <c r="O9" s="43">
        <v>100</v>
      </c>
      <c r="P9" s="38">
        <f t="shared" ref="P9:P42" si="2">F9/E9*100</f>
        <v>99.972612922788002</v>
      </c>
      <c r="Q9" s="38">
        <f t="shared" ref="Q9:Q42" si="3">P9/O9%</f>
        <v>99.972612922788002</v>
      </c>
    </row>
    <row r="10" spans="1:17" ht="64.5" customHeight="1" x14ac:dyDescent="0.25">
      <c r="A10" s="1">
        <v>1</v>
      </c>
      <c r="B10" s="45">
        <v>1</v>
      </c>
      <c r="C10" s="40" t="s">
        <v>29</v>
      </c>
      <c r="D10" s="40" t="s">
        <v>69</v>
      </c>
      <c r="E10" s="43">
        <f>E11+E20+E32+E33+E37</f>
        <v>5111.9000000000005</v>
      </c>
      <c r="F10" s="41">
        <f t="shared" ref="F10:N10" si="4">F11+F20+F32+F33+F37</f>
        <v>5110.5</v>
      </c>
      <c r="G10" s="41">
        <f t="shared" si="4"/>
        <v>113.3</v>
      </c>
      <c r="H10" s="41">
        <f t="shared" si="4"/>
        <v>113.3</v>
      </c>
      <c r="I10" s="41">
        <f t="shared" si="4"/>
        <v>856.4</v>
      </c>
      <c r="J10" s="41">
        <f t="shared" si="4"/>
        <v>856.4</v>
      </c>
      <c r="K10" s="41">
        <f t="shared" si="4"/>
        <v>4142.2</v>
      </c>
      <c r="L10" s="41">
        <f t="shared" si="4"/>
        <v>4140.8</v>
      </c>
      <c r="M10" s="41">
        <f t="shared" si="4"/>
        <v>0</v>
      </c>
      <c r="N10" s="41">
        <f t="shared" si="4"/>
        <v>0</v>
      </c>
      <c r="O10" s="41">
        <v>100</v>
      </c>
      <c r="P10" s="40">
        <f t="shared" si="2"/>
        <v>99.972612922788002</v>
      </c>
      <c r="Q10" s="40">
        <f t="shared" si="3"/>
        <v>99.972612922788002</v>
      </c>
    </row>
    <row r="11" spans="1:17" ht="36.75" customHeight="1" x14ac:dyDescent="0.25">
      <c r="B11" s="45"/>
      <c r="C11" s="40" t="s">
        <v>30</v>
      </c>
      <c r="D11" s="40"/>
      <c r="E11" s="41">
        <f>E12+E13+E14+E15+E16+E17+E18</f>
        <v>2960.1000000000004</v>
      </c>
      <c r="F11" s="41">
        <f>F12+F13+F14+F15+F16+F17+F18</f>
        <v>2959.5</v>
      </c>
      <c r="G11" s="41">
        <f>G12+G13+G14+G15+G16+H17</f>
        <v>113.3</v>
      </c>
      <c r="H11" s="41">
        <f>H12+H13+H14+H15+H16+I17</f>
        <v>113.3</v>
      </c>
      <c r="I11" s="41">
        <f>I12+I13+I14+I15+I16+J17+I18</f>
        <v>822.3</v>
      </c>
      <c r="J11" s="41">
        <f>J12+J13+J14+J15+J16+J17+J18</f>
        <v>822.3</v>
      </c>
      <c r="K11" s="41">
        <f>K12+K13+K14+K15+K16+K17</f>
        <v>2024.5000000000002</v>
      </c>
      <c r="L11" s="41">
        <f>L12+L13+L14+L15+L16+L17</f>
        <v>2023.9</v>
      </c>
      <c r="M11" s="41">
        <f>M12+M13+M14+M15+M16+N17</f>
        <v>0</v>
      </c>
      <c r="N11" s="41">
        <v>0</v>
      </c>
      <c r="O11" s="41">
        <v>100</v>
      </c>
      <c r="P11" s="40">
        <f t="shared" si="2"/>
        <v>99.979730414513014</v>
      </c>
      <c r="Q11" s="40">
        <f t="shared" si="3"/>
        <v>99.979730414513014</v>
      </c>
    </row>
    <row r="12" spans="1:17" ht="36.75" customHeight="1" x14ac:dyDescent="0.25">
      <c r="B12" s="45"/>
      <c r="C12" s="40" t="s">
        <v>301</v>
      </c>
      <c r="D12" s="40"/>
      <c r="E12" s="41">
        <f>G12+I12+K12+M12</f>
        <v>856.7</v>
      </c>
      <c r="F12" s="41">
        <f t="shared" ref="F12:F42" si="5">H12+J12+L12+N12</f>
        <v>856.6</v>
      </c>
      <c r="G12" s="41">
        <v>0</v>
      </c>
      <c r="H12" s="41">
        <v>0</v>
      </c>
      <c r="I12" s="41">
        <v>0</v>
      </c>
      <c r="J12" s="41">
        <v>0</v>
      </c>
      <c r="K12" s="41">
        <v>856.7</v>
      </c>
      <c r="L12" s="41">
        <v>856.6</v>
      </c>
      <c r="M12" s="41">
        <v>0</v>
      </c>
      <c r="N12" s="41">
        <v>0</v>
      </c>
      <c r="O12" s="41">
        <v>100</v>
      </c>
      <c r="P12" s="40">
        <f t="shared" si="2"/>
        <v>99.9883273024396</v>
      </c>
      <c r="Q12" s="40">
        <f t="shared" si="3"/>
        <v>99.9883273024396</v>
      </c>
    </row>
    <row r="13" spans="1:17" ht="36.75" customHeight="1" x14ac:dyDescent="0.25">
      <c r="B13" s="45"/>
      <c r="C13" s="40" t="s">
        <v>302</v>
      </c>
      <c r="D13" s="40"/>
      <c r="E13" s="41">
        <f t="shared" ref="E13:F42" si="6">G13+I13+K13+M13</f>
        <v>1056.4000000000001</v>
      </c>
      <c r="F13" s="41">
        <f t="shared" si="5"/>
        <v>1055.9000000000001</v>
      </c>
      <c r="G13" s="41">
        <v>0</v>
      </c>
      <c r="H13" s="41">
        <v>0</v>
      </c>
      <c r="I13" s="41">
        <v>0</v>
      </c>
      <c r="J13" s="41">
        <v>0</v>
      </c>
      <c r="K13" s="41">
        <v>1056.4000000000001</v>
      </c>
      <c r="L13" s="41">
        <v>1055.9000000000001</v>
      </c>
      <c r="M13" s="41">
        <v>0</v>
      </c>
      <c r="N13" s="41">
        <v>0</v>
      </c>
      <c r="O13" s="41">
        <v>100</v>
      </c>
      <c r="P13" s="40">
        <f t="shared" si="2"/>
        <v>99.952669443392651</v>
      </c>
      <c r="Q13" s="40">
        <f t="shared" si="3"/>
        <v>99.952669443392651</v>
      </c>
    </row>
    <row r="14" spans="1:17" ht="36.75" customHeight="1" x14ac:dyDescent="0.25">
      <c r="B14" s="45"/>
      <c r="C14" s="40" t="s">
        <v>25</v>
      </c>
      <c r="D14" s="40"/>
      <c r="E14" s="41">
        <f t="shared" si="6"/>
        <v>113.3</v>
      </c>
      <c r="F14" s="41">
        <f t="shared" si="5"/>
        <v>113.3</v>
      </c>
      <c r="G14" s="41">
        <v>113.3</v>
      </c>
      <c r="H14" s="41">
        <v>113.3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1">
        <v>100</v>
      </c>
      <c r="P14" s="40">
        <f t="shared" si="2"/>
        <v>100</v>
      </c>
      <c r="Q14" s="40">
        <f t="shared" si="3"/>
        <v>100</v>
      </c>
    </row>
    <row r="15" spans="1:17" ht="36.75" customHeight="1" x14ac:dyDescent="0.25">
      <c r="B15" s="45"/>
      <c r="C15" s="40" t="s">
        <v>31</v>
      </c>
      <c r="D15" s="40"/>
      <c r="E15" s="41">
        <f t="shared" si="6"/>
        <v>0</v>
      </c>
      <c r="F15" s="41">
        <f t="shared" si="5"/>
        <v>0</v>
      </c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100</v>
      </c>
      <c r="P15" s="40" t="e">
        <f t="shared" si="2"/>
        <v>#DIV/0!</v>
      </c>
      <c r="Q15" s="40" t="e">
        <f t="shared" si="3"/>
        <v>#DIV/0!</v>
      </c>
    </row>
    <row r="16" spans="1:17" ht="36.75" customHeight="1" x14ac:dyDescent="0.25">
      <c r="B16" s="45"/>
      <c r="C16" s="40" t="s">
        <v>26</v>
      </c>
      <c r="D16" s="40"/>
      <c r="E16" s="41">
        <f t="shared" si="6"/>
        <v>0</v>
      </c>
      <c r="F16" s="41">
        <f t="shared" si="5"/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100</v>
      </c>
      <c r="P16" s="40" t="e">
        <f t="shared" si="2"/>
        <v>#DIV/0!</v>
      </c>
      <c r="Q16" s="40" t="e">
        <f t="shared" si="3"/>
        <v>#DIV/0!</v>
      </c>
    </row>
    <row r="17" spans="2:17" ht="45.75" customHeight="1" x14ac:dyDescent="0.25">
      <c r="B17" s="45"/>
      <c r="C17" s="40" t="s">
        <v>37</v>
      </c>
      <c r="D17" s="40"/>
      <c r="E17" s="41">
        <f t="shared" si="6"/>
        <v>111.4</v>
      </c>
      <c r="F17" s="41">
        <f t="shared" si="5"/>
        <v>111.4</v>
      </c>
      <c r="G17" s="41">
        <v>0</v>
      </c>
      <c r="H17" s="41">
        <v>0</v>
      </c>
      <c r="I17" s="41">
        <v>0</v>
      </c>
      <c r="J17" s="41">
        <v>0</v>
      </c>
      <c r="K17" s="41">
        <v>111.4</v>
      </c>
      <c r="L17" s="41">
        <v>111.4</v>
      </c>
      <c r="M17" s="41">
        <v>0</v>
      </c>
      <c r="N17" s="41">
        <v>0</v>
      </c>
      <c r="O17" s="41">
        <v>100</v>
      </c>
      <c r="P17" s="40">
        <f t="shared" si="2"/>
        <v>100</v>
      </c>
      <c r="Q17" s="40">
        <f t="shared" si="3"/>
        <v>100</v>
      </c>
    </row>
    <row r="18" spans="2:17" ht="49.9" customHeight="1" x14ac:dyDescent="0.25">
      <c r="B18" s="45"/>
      <c r="C18" s="40" t="s">
        <v>419</v>
      </c>
      <c r="D18" s="40"/>
      <c r="E18" s="41">
        <f t="shared" si="6"/>
        <v>822.3</v>
      </c>
      <c r="F18" s="41">
        <f t="shared" si="5"/>
        <v>822.3</v>
      </c>
      <c r="G18" s="41">
        <v>0</v>
      </c>
      <c r="H18" s="41">
        <v>0</v>
      </c>
      <c r="I18" s="41">
        <v>822.3</v>
      </c>
      <c r="J18" s="41">
        <v>822.3</v>
      </c>
      <c r="K18" s="41">
        <v>0</v>
      </c>
      <c r="L18" s="41">
        <v>0</v>
      </c>
      <c r="M18" s="41">
        <v>0</v>
      </c>
      <c r="N18" s="41">
        <v>0</v>
      </c>
      <c r="O18" s="41">
        <v>100</v>
      </c>
      <c r="P18" s="40">
        <f t="shared" si="2"/>
        <v>100</v>
      </c>
      <c r="Q18" s="40">
        <f t="shared" si="3"/>
        <v>100</v>
      </c>
    </row>
    <row r="19" spans="2:17" ht="23.25" customHeight="1" x14ac:dyDescent="0.25">
      <c r="B19" s="45"/>
      <c r="C19" s="40" t="s">
        <v>40</v>
      </c>
      <c r="D19" s="40"/>
      <c r="E19" s="41">
        <f t="shared" si="6"/>
        <v>0</v>
      </c>
      <c r="F19" s="41">
        <f t="shared" si="5"/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100</v>
      </c>
      <c r="P19" s="40" t="e">
        <f t="shared" si="2"/>
        <v>#DIV/0!</v>
      </c>
      <c r="Q19" s="40" t="e">
        <f t="shared" si="3"/>
        <v>#DIV/0!</v>
      </c>
    </row>
    <row r="20" spans="2:17" ht="33.75" customHeight="1" x14ac:dyDescent="0.25">
      <c r="B20" s="45"/>
      <c r="C20" s="40" t="s">
        <v>32</v>
      </c>
      <c r="D20" s="40"/>
      <c r="E20" s="41">
        <f>G20+I20+K20+M20</f>
        <v>1230.3999999999996</v>
      </c>
      <c r="F20" s="41">
        <f t="shared" si="5"/>
        <v>1229.9000000000001</v>
      </c>
      <c r="G20" s="41">
        <f>G21+G24+G25+G27+G28+G29</f>
        <v>0</v>
      </c>
      <c r="H20" s="41">
        <f>H21+H24+H25+H27+H28+H29</f>
        <v>0</v>
      </c>
      <c r="I20" s="41">
        <f>I24+I28+I23+I31</f>
        <v>34.1</v>
      </c>
      <c r="J20" s="41">
        <f>J24+J28+J23+J31</f>
        <v>34.1</v>
      </c>
      <c r="K20" s="41">
        <f>K21+K24+K25+K26+K27+K28+K29+K30+K31+K32+K23+K22</f>
        <v>1196.2999999999997</v>
      </c>
      <c r="L20" s="41">
        <f>L21+L24+L25+L26+L27+L28+L29+L30+L31+L32+L23+L22</f>
        <v>1195.8000000000002</v>
      </c>
      <c r="M20" s="41">
        <f>M21+M24+M25+M27+M28+M29</f>
        <v>0</v>
      </c>
      <c r="N20" s="41">
        <f>N21+N24+N25+N27+N28+N29</f>
        <v>0</v>
      </c>
      <c r="O20" s="41">
        <v>100</v>
      </c>
      <c r="P20" s="40">
        <f t="shared" si="2"/>
        <v>99.959362808842684</v>
      </c>
      <c r="Q20" s="40">
        <f t="shared" si="3"/>
        <v>99.959362808842684</v>
      </c>
    </row>
    <row r="21" spans="2:17" ht="24.75" customHeight="1" thickBot="1" x14ac:dyDescent="0.3">
      <c r="B21" s="45"/>
      <c r="C21" s="40" t="s">
        <v>22</v>
      </c>
      <c r="D21" s="40"/>
      <c r="E21" s="41">
        <f t="shared" si="6"/>
        <v>560.6</v>
      </c>
      <c r="F21" s="41">
        <f t="shared" si="5"/>
        <v>560.6</v>
      </c>
      <c r="G21" s="41">
        <v>0</v>
      </c>
      <c r="H21" s="41">
        <v>0</v>
      </c>
      <c r="I21" s="41">
        <v>0</v>
      </c>
      <c r="J21" s="41">
        <v>0</v>
      </c>
      <c r="K21" s="41">
        <v>560.6</v>
      </c>
      <c r="L21" s="41">
        <v>560.6</v>
      </c>
      <c r="M21" s="41">
        <v>0</v>
      </c>
      <c r="N21" s="41">
        <v>0</v>
      </c>
      <c r="O21" s="41">
        <v>100</v>
      </c>
      <c r="P21" s="40">
        <f t="shared" si="2"/>
        <v>100</v>
      </c>
      <c r="Q21" s="40">
        <f t="shared" si="3"/>
        <v>100</v>
      </c>
    </row>
    <row r="22" spans="2:17" ht="39" customHeight="1" thickBot="1" x14ac:dyDescent="0.3">
      <c r="B22" s="45"/>
      <c r="C22" s="51" t="s">
        <v>298</v>
      </c>
      <c r="D22" s="40"/>
      <c r="E22" s="41">
        <f t="shared" si="6"/>
        <v>27.1</v>
      </c>
      <c r="F22" s="41">
        <f t="shared" si="5"/>
        <v>27</v>
      </c>
      <c r="G22" s="41">
        <v>0</v>
      </c>
      <c r="H22" s="41">
        <v>0</v>
      </c>
      <c r="I22" s="41">
        <v>0</v>
      </c>
      <c r="J22" s="41">
        <v>0</v>
      </c>
      <c r="K22" s="41">
        <v>27.1</v>
      </c>
      <c r="L22" s="41">
        <v>27</v>
      </c>
      <c r="M22" s="41">
        <v>0</v>
      </c>
      <c r="N22" s="41">
        <v>0</v>
      </c>
      <c r="O22" s="41">
        <v>100</v>
      </c>
      <c r="P22" s="40">
        <f t="shared" si="2"/>
        <v>99.630996309963095</v>
      </c>
      <c r="Q22" s="40">
        <f t="shared" si="3"/>
        <v>99.630996309963095</v>
      </c>
    </row>
    <row r="23" spans="2:17" ht="36" customHeight="1" x14ac:dyDescent="0.25">
      <c r="B23" s="45"/>
      <c r="C23" s="48" t="s">
        <v>293</v>
      </c>
      <c r="D23" s="40"/>
      <c r="E23" s="41">
        <f t="shared" si="6"/>
        <v>0</v>
      </c>
      <c r="F23" s="41">
        <f t="shared" si="5"/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100</v>
      </c>
      <c r="P23" s="40" t="e">
        <f t="shared" si="2"/>
        <v>#DIV/0!</v>
      </c>
      <c r="Q23" s="40" t="e">
        <f t="shared" si="3"/>
        <v>#DIV/0!</v>
      </c>
    </row>
    <row r="24" spans="2:17" ht="27" customHeight="1" x14ac:dyDescent="0.25">
      <c r="B24" s="45"/>
      <c r="C24" s="40" t="s">
        <v>39</v>
      </c>
      <c r="D24" s="40"/>
      <c r="E24" s="41">
        <f t="shared" si="6"/>
        <v>393.8</v>
      </c>
      <c r="F24" s="41">
        <f t="shared" si="5"/>
        <v>393.70000000000005</v>
      </c>
      <c r="G24" s="41">
        <v>0</v>
      </c>
      <c r="H24" s="41">
        <v>0</v>
      </c>
      <c r="I24" s="41">
        <v>34.1</v>
      </c>
      <c r="J24" s="41">
        <v>34.1</v>
      </c>
      <c r="K24" s="41">
        <v>359.7</v>
      </c>
      <c r="L24" s="41">
        <v>359.6</v>
      </c>
      <c r="M24" s="41">
        <v>0</v>
      </c>
      <c r="N24" s="41">
        <v>0</v>
      </c>
      <c r="O24" s="41">
        <v>100</v>
      </c>
      <c r="P24" s="40">
        <f t="shared" si="2"/>
        <v>99.974606399187422</v>
      </c>
      <c r="Q24" s="40">
        <f t="shared" si="3"/>
        <v>99.974606399187422</v>
      </c>
    </row>
    <row r="25" spans="2:17" ht="22.5" customHeight="1" x14ac:dyDescent="0.25">
      <c r="B25" s="45"/>
      <c r="C25" s="40" t="s">
        <v>299</v>
      </c>
      <c r="D25" s="40"/>
      <c r="E25" s="41">
        <f t="shared" si="6"/>
        <v>223.1</v>
      </c>
      <c r="F25" s="41">
        <f t="shared" si="5"/>
        <v>222.9</v>
      </c>
      <c r="G25" s="41">
        <v>0</v>
      </c>
      <c r="H25" s="41">
        <v>0</v>
      </c>
      <c r="I25" s="41">
        <v>0</v>
      </c>
      <c r="J25" s="41">
        <v>0</v>
      </c>
      <c r="K25" s="41">
        <v>223.1</v>
      </c>
      <c r="L25" s="41">
        <v>222.9</v>
      </c>
      <c r="M25" s="41">
        <v>0</v>
      </c>
      <c r="N25" s="41">
        <v>0</v>
      </c>
      <c r="O25" s="41">
        <v>100</v>
      </c>
      <c r="P25" s="40">
        <f t="shared" si="2"/>
        <v>99.910354101299873</v>
      </c>
      <c r="Q25" s="40">
        <f t="shared" si="3"/>
        <v>99.910354101299873</v>
      </c>
    </row>
    <row r="26" spans="2:17" ht="22.5" customHeight="1" x14ac:dyDescent="0.25">
      <c r="B26" s="45"/>
      <c r="C26" s="40" t="s">
        <v>272</v>
      </c>
      <c r="D26" s="40"/>
      <c r="E26" s="41">
        <f t="shared" si="6"/>
        <v>0</v>
      </c>
      <c r="F26" s="41">
        <f t="shared" si="5"/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100</v>
      </c>
      <c r="P26" s="40" t="e">
        <f t="shared" si="2"/>
        <v>#DIV/0!</v>
      </c>
      <c r="Q26" s="40" t="e">
        <f t="shared" si="3"/>
        <v>#DIV/0!</v>
      </c>
    </row>
    <row r="27" spans="2:17" ht="24.75" customHeight="1" x14ac:dyDescent="0.25">
      <c r="B27" s="45"/>
      <c r="C27" s="40" t="s">
        <v>300</v>
      </c>
      <c r="D27" s="40"/>
      <c r="E27" s="41">
        <f t="shared" si="6"/>
        <v>25.8</v>
      </c>
      <c r="F27" s="41">
        <f t="shared" si="5"/>
        <v>25.7</v>
      </c>
      <c r="G27" s="41">
        <v>0</v>
      </c>
      <c r="H27" s="41">
        <v>0</v>
      </c>
      <c r="I27" s="41">
        <v>0</v>
      </c>
      <c r="J27" s="41">
        <v>0</v>
      </c>
      <c r="K27" s="41">
        <v>25.8</v>
      </c>
      <c r="L27" s="41">
        <v>25.7</v>
      </c>
      <c r="M27" s="41">
        <v>0</v>
      </c>
      <c r="N27" s="41">
        <v>0</v>
      </c>
      <c r="O27" s="41">
        <v>100</v>
      </c>
      <c r="P27" s="40">
        <f t="shared" si="2"/>
        <v>99.612403100775197</v>
      </c>
      <c r="Q27" s="40">
        <f t="shared" si="3"/>
        <v>99.612403100775197</v>
      </c>
    </row>
    <row r="28" spans="2:17" ht="32.25" customHeight="1" x14ac:dyDescent="0.25">
      <c r="B28" s="45"/>
      <c r="C28" s="40" t="s">
        <v>297</v>
      </c>
      <c r="D28" s="40"/>
      <c r="E28" s="41">
        <f t="shared" si="6"/>
        <v>0</v>
      </c>
      <c r="F28" s="41">
        <f t="shared" si="5"/>
        <v>0</v>
      </c>
      <c r="G28" s="43">
        <v>0</v>
      </c>
      <c r="H28" s="43">
        <v>0</v>
      </c>
      <c r="I28" s="43">
        <v>0</v>
      </c>
      <c r="J28" s="43">
        <v>0</v>
      </c>
      <c r="K28" s="41">
        <v>0</v>
      </c>
      <c r="L28" s="41">
        <v>0</v>
      </c>
      <c r="M28" s="41">
        <v>0</v>
      </c>
      <c r="N28" s="41">
        <v>0</v>
      </c>
      <c r="O28" s="41">
        <v>100</v>
      </c>
      <c r="P28" s="40" t="e">
        <f t="shared" si="2"/>
        <v>#DIV/0!</v>
      </c>
      <c r="Q28" s="40" t="e">
        <f t="shared" si="3"/>
        <v>#DIV/0!</v>
      </c>
    </row>
    <row r="29" spans="2:17" ht="36" customHeight="1" x14ac:dyDescent="0.25">
      <c r="B29" s="45"/>
      <c r="C29" s="40" t="s">
        <v>303</v>
      </c>
      <c r="E29" s="41">
        <f t="shared" si="6"/>
        <v>0</v>
      </c>
      <c r="F29" s="41">
        <f t="shared" si="5"/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100</v>
      </c>
      <c r="P29" s="40" t="e">
        <f t="shared" si="2"/>
        <v>#DIV/0!</v>
      </c>
      <c r="Q29" s="40" t="e">
        <f t="shared" si="3"/>
        <v>#DIV/0!</v>
      </c>
    </row>
    <row r="30" spans="2:17" ht="21.75" customHeight="1" x14ac:dyDescent="0.25">
      <c r="B30" s="45"/>
      <c r="C30" s="40" t="s">
        <v>38</v>
      </c>
      <c r="E30" s="41">
        <f t="shared" si="6"/>
        <v>0</v>
      </c>
      <c r="F30" s="41">
        <f>H30+J30+L30+N30</f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100</v>
      </c>
      <c r="P30" s="40" t="e">
        <f t="shared" si="2"/>
        <v>#DIV/0!</v>
      </c>
      <c r="Q30" s="40" t="e">
        <f t="shared" si="3"/>
        <v>#DIV/0!</v>
      </c>
    </row>
    <row r="31" spans="2:17" ht="21.75" customHeight="1" x14ac:dyDescent="0.25">
      <c r="B31" s="45"/>
      <c r="C31" s="40" t="s">
        <v>273</v>
      </c>
      <c r="E31" s="41">
        <f t="shared" si="6"/>
        <v>0</v>
      </c>
      <c r="F31" s="41">
        <f t="shared" si="6"/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100</v>
      </c>
      <c r="P31" s="40" t="e">
        <f t="shared" si="2"/>
        <v>#DIV/0!</v>
      </c>
      <c r="Q31" s="40" t="e">
        <f t="shared" si="3"/>
        <v>#DIV/0!</v>
      </c>
    </row>
    <row r="32" spans="2:17" ht="30.75" customHeight="1" x14ac:dyDescent="0.25">
      <c r="B32" s="45"/>
      <c r="C32" s="40" t="s">
        <v>36</v>
      </c>
      <c r="E32" s="43">
        <f t="shared" si="6"/>
        <v>0</v>
      </c>
      <c r="F32" s="43">
        <f t="shared" si="5"/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1">
        <v>0</v>
      </c>
      <c r="M32" s="41">
        <v>0</v>
      </c>
      <c r="N32" s="41">
        <v>0</v>
      </c>
      <c r="O32" s="41">
        <v>100</v>
      </c>
      <c r="P32" s="40" t="e">
        <f t="shared" si="2"/>
        <v>#DIV/0!</v>
      </c>
      <c r="Q32" s="40" t="e">
        <f t="shared" si="3"/>
        <v>#DIV/0!</v>
      </c>
    </row>
    <row r="33" spans="1:17" ht="36.75" customHeight="1" x14ac:dyDescent="0.25">
      <c r="B33" s="45"/>
      <c r="C33" s="40" t="s">
        <v>41</v>
      </c>
      <c r="D33" s="40"/>
      <c r="E33" s="41">
        <f t="shared" si="6"/>
        <v>830.6</v>
      </c>
      <c r="F33" s="41">
        <f t="shared" si="5"/>
        <v>830.3</v>
      </c>
      <c r="G33" s="41">
        <v>0</v>
      </c>
      <c r="H33" s="41">
        <v>0</v>
      </c>
      <c r="I33" s="41">
        <f>I36</f>
        <v>0</v>
      </c>
      <c r="J33" s="41">
        <f>J36</f>
        <v>0</v>
      </c>
      <c r="K33" s="41">
        <f>K34+K35</f>
        <v>830.6</v>
      </c>
      <c r="L33" s="41">
        <f>L34+L35</f>
        <v>830.3</v>
      </c>
      <c r="M33" s="41">
        <v>0</v>
      </c>
      <c r="N33" s="41">
        <v>0</v>
      </c>
      <c r="O33" s="41">
        <v>100</v>
      </c>
      <c r="P33" s="40">
        <f t="shared" si="2"/>
        <v>99.963881531423056</v>
      </c>
      <c r="Q33" s="40">
        <f t="shared" si="3"/>
        <v>99.963881531423056</v>
      </c>
    </row>
    <row r="34" spans="1:17" ht="48" customHeight="1" x14ac:dyDescent="0.25">
      <c r="B34" s="45"/>
      <c r="C34" s="56" t="s">
        <v>294</v>
      </c>
      <c r="D34" s="40"/>
      <c r="E34" s="41">
        <f t="shared" si="6"/>
        <v>830.6</v>
      </c>
      <c r="F34" s="41">
        <f t="shared" si="5"/>
        <v>830.3</v>
      </c>
      <c r="G34" s="41">
        <v>0</v>
      </c>
      <c r="H34" s="41">
        <v>0</v>
      </c>
      <c r="I34" s="41">
        <v>0</v>
      </c>
      <c r="J34" s="41">
        <v>0</v>
      </c>
      <c r="K34" s="41">
        <v>830.6</v>
      </c>
      <c r="L34" s="41">
        <v>830.3</v>
      </c>
      <c r="M34" s="41">
        <v>0</v>
      </c>
      <c r="N34" s="41">
        <v>0</v>
      </c>
      <c r="O34" s="41">
        <v>100</v>
      </c>
      <c r="P34" s="40">
        <f t="shared" si="2"/>
        <v>99.963881531423056</v>
      </c>
      <c r="Q34" s="40">
        <f t="shared" si="3"/>
        <v>99.963881531423056</v>
      </c>
    </row>
    <row r="35" spans="1:17" ht="45.75" customHeight="1" x14ac:dyDescent="0.25">
      <c r="B35" s="45"/>
      <c r="C35" s="56" t="s">
        <v>296</v>
      </c>
      <c r="D35" s="40"/>
      <c r="E35" s="41">
        <f t="shared" si="6"/>
        <v>0</v>
      </c>
      <c r="F35" s="41">
        <f t="shared" si="5"/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100</v>
      </c>
      <c r="P35" s="40" t="e">
        <f t="shared" si="2"/>
        <v>#DIV/0!</v>
      </c>
      <c r="Q35" s="40" t="e">
        <f t="shared" si="3"/>
        <v>#DIV/0!</v>
      </c>
    </row>
    <row r="36" spans="1:17" ht="35.25" customHeight="1" x14ac:dyDescent="0.25">
      <c r="B36" s="45"/>
      <c r="C36" s="56" t="s">
        <v>295</v>
      </c>
      <c r="D36" s="40"/>
      <c r="E36" s="41">
        <f t="shared" si="6"/>
        <v>0</v>
      </c>
      <c r="F36" s="41">
        <f t="shared" si="5"/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100</v>
      </c>
      <c r="P36" s="40" t="e">
        <f t="shared" si="2"/>
        <v>#DIV/0!</v>
      </c>
      <c r="Q36" s="40" t="e">
        <f t="shared" si="3"/>
        <v>#DIV/0!</v>
      </c>
    </row>
    <row r="37" spans="1:17" ht="24" customHeight="1" x14ac:dyDescent="0.25">
      <c r="B37" s="45"/>
      <c r="C37" s="40" t="s">
        <v>42</v>
      </c>
      <c r="D37" s="40"/>
      <c r="E37" s="41">
        <f t="shared" ref="E37:J37" si="7">E38</f>
        <v>90.8</v>
      </c>
      <c r="F37" s="43">
        <f t="shared" si="7"/>
        <v>90.8</v>
      </c>
      <c r="G37" s="41">
        <f t="shared" si="7"/>
        <v>0</v>
      </c>
      <c r="H37" s="41">
        <f t="shared" si="7"/>
        <v>0</v>
      </c>
      <c r="I37" s="41">
        <f t="shared" si="7"/>
        <v>0</v>
      </c>
      <c r="J37" s="41">
        <f t="shared" si="7"/>
        <v>0</v>
      </c>
      <c r="K37" s="41">
        <f>K38</f>
        <v>90.8</v>
      </c>
      <c r="L37" s="41">
        <f t="shared" ref="L37" si="8">L38</f>
        <v>90.8</v>
      </c>
      <c r="M37" s="41">
        <v>0</v>
      </c>
      <c r="N37" s="41">
        <v>0</v>
      </c>
      <c r="O37" s="41">
        <v>100</v>
      </c>
      <c r="P37" s="40">
        <f t="shared" si="2"/>
        <v>100</v>
      </c>
      <c r="Q37" s="40">
        <f t="shared" si="3"/>
        <v>100</v>
      </c>
    </row>
    <row r="38" spans="1:17" ht="37.5" customHeight="1" x14ac:dyDescent="0.25">
      <c r="A38" s="1">
        <v>2</v>
      </c>
      <c r="B38" s="45">
        <v>2</v>
      </c>
      <c r="C38" s="40" t="s">
        <v>422</v>
      </c>
      <c r="D38" s="40"/>
      <c r="E38" s="43">
        <f t="shared" si="6"/>
        <v>90.8</v>
      </c>
      <c r="F38" s="43">
        <f t="shared" si="5"/>
        <v>90.8</v>
      </c>
      <c r="G38" s="41">
        <v>0</v>
      </c>
      <c r="H38" s="41">
        <v>0</v>
      </c>
      <c r="I38" s="41">
        <v>0</v>
      </c>
      <c r="J38" s="41">
        <v>0</v>
      </c>
      <c r="K38" s="41">
        <v>90.8</v>
      </c>
      <c r="L38" s="41">
        <v>90.8</v>
      </c>
      <c r="M38" s="41">
        <v>0</v>
      </c>
      <c r="N38" s="41">
        <v>0</v>
      </c>
      <c r="O38" s="41">
        <v>100</v>
      </c>
      <c r="P38" s="40">
        <f t="shared" si="2"/>
        <v>100</v>
      </c>
      <c r="Q38" s="40">
        <f t="shared" si="3"/>
        <v>100</v>
      </c>
    </row>
    <row r="39" spans="1:17" ht="45.75" customHeight="1" x14ac:dyDescent="0.25">
      <c r="A39" s="1">
        <v>3</v>
      </c>
      <c r="B39" s="45">
        <v>3</v>
      </c>
      <c r="C39" s="40" t="s">
        <v>420</v>
      </c>
      <c r="D39" s="40" t="s">
        <v>421</v>
      </c>
      <c r="E39" s="43">
        <f t="shared" si="6"/>
        <v>0</v>
      </c>
      <c r="F39" s="43">
        <f t="shared" si="5"/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100</v>
      </c>
      <c r="P39" s="40" t="e">
        <f t="shared" si="2"/>
        <v>#DIV/0!</v>
      </c>
      <c r="Q39" s="40" t="e">
        <f t="shared" si="3"/>
        <v>#DIV/0!</v>
      </c>
    </row>
    <row r="40" spans="1:17" ht="48" customHeight="1" x14ac:dyDescent="0.25">
      <c r="A40" s="1">
        <v>4</v>
      </c>
      <c r="B40" s="45">
        <v>4</v>
      </c>
      <c r="C40" s="40" t="s">
        <v>33</v>
      </c>
      <c r="D40" s="40" t="s">
        <v>21</v>
      </c>
      <c r="E40" s="41">
        <f t="shared" si="6"/>
        <v>0</v>
      </c>
      <c r="F40" s="41">
        <f t="shared" si="5"/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100</v>
      </c>
      <c r="P40" s="40" t="e">
        <f t="shared" si="2"/>
        <v>#DIV/0!</v>
      </c>
      <c r="Q40" s="40" t="e">
        <f t="shared" si="3"/>
        <v>#DIV/0!</v>
      </c>
    </row>
    <row r="41" spans="1:17" ht="46.5" customHeight="1" x14ac:dyDescent="0.25">
      <c r="B41" s="45"/>
      <c r="C41" s="40" t="s">
        <v>34</v>
      </c>
      <c r="D41" s="40" t="s">
        <v>28</v>
      </c>
      <c r="E41" s="41">
        <f t="shared" si="6"/>
        <v>0</v>
      </c>
      <c r="F41" s="41">
        <f t="shared" si="5"/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100</v>
      </c>
      <c r="P41" s="40" t="e">
        <f t="shared" si="2"/>
        <v>#DIV/0!</v>
      </c>
      <c r="Q41" s="40" t="e">
        <f t="shared" si="3"/>
        <v>#DIV/0!</v>
      </c>
    </row>
    <row r="42" spans="1:17" ht="42.75" customHeight="1" x14ac:dyDescent="0.25">
      <c r="B42" s="45"/>
      <c r="C42" s="40" t="s">
        <v>35</v>
      </c>
      <c r="D42" s="40" t="s">
        <v>21</v>
      </c>
      <c r="E42" s="41">
        <f t="shared" si="6"/>
        <v>0</v>
      </c>
      <c r="F42" s="41">
        <f t="shared" si="5"/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100</v>
      </c>
      <c r="P42" s="40" t="e">
        <f t="shared" si="2"/>
        <v>#DIV/0!</v>
      </c>
      <c r="Q42" s="40" t="e">
        <f t="shared" si="3"/>
        <v>#DIV/0!</v>
      </c>
    </row>
    <row r="43" spans="1:17" s="47" customFormat="1" ht="12" customHeight="1" x14ac:dyDescent="0.25">
      <c r="A43" s="60"/>
      <c r="B43" s="87" t="s">
        <v>44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9"/>
    </row>
    <row r="44" spans="1:17" ht="36" customHeight="1" x14ac:dyDescent="0.25">
      <c r="B44" s="45"/>
      <c r="C44" s="40" t="s">
        <v>45</v>
      </c>
      <c r="D44" s="40"/>
      <c r="E44" s="41">
        <f>E45+E63+E64+E65+E66+E67</f>
        <v>11514.099999999999</v>
      </c>
      <c r="F44" s="41">
        <f t="shared" ref="F44:N44" si="9">F45+F63+F64+F65+F66+F67</f>
        <v>9857.5999999999985</v>
      </c>
      <c r="G44" s="41">
        <f t="shared" si="9"/>
        <v>113.3</v>
      </c>
      <c r="H44" s="41">
        <f t="shared" si="9"/>
        <v>113.3</v>
      </c>
      <c r="I44" s="41">
        <f t="shared" si="9"/>
        <v>4440</v>
      </c>
      <c r="J44" s="41">
        <f t="shared" si="9"/>
        <v>2783.6</v>
      </c>
      <c r="K44" s="41">
        <f t="shared" si="9"/>
        <v>6960.8</v>
      </c>
      <c r="L44" s="41">
        <f t="shared" si="9"/>
        <v>6960.7000000000007</v>
      </c>
      <c r="M44" s="41">
        <f t="shared" si="9"/>
        <v>0</v>
      </c>
      <c r="N44" s="41">
        <f t="shared" si="9"/>
        <v>0</v>
      </c>
      <c r="O44" s="41">
        <v>100</v>
      </c>
      <c r="P44" s="40">
        <f t="shared" ref="P44:P67" si="10">F44/E44*100</f>
        <v>85.613291529515976</v>
      </c>
      <c r="Q44" s="40">
        <f t="shared" ref="Q44:Q67" si="11">P44/O44%</f>
        <v>85.613291529515976</v>
      </c>
    </row>
    <row r="45" spans="1:17" ht="33.75" customHeight="1" x14ac:dyDescent="0.25">
      <c r="A45" s="1">
        <v>5</v>
      </c>
      <c r="B45" s="45">
        <v>1</v>
      </c>
      <c r="C45" s="40" t="s">
        <v>46</v>
      </c>
      <c r="D45" s="86" t="s">
        <v>304</v>
      </c>
      <c r="E45" s="41">
        <f>E46+E47+E48+E49+E50+E51++E52+E53+E54+E55+E56+E57+E58+E59+E60+E61+E62</f>
        <v>11514.099999999999</v>
      </c>
      <c r="F45" s="41">
        <f t="shared" ref="F45:N45" si="12">F46+F47+F48+F49+F50+F51++F52+F53+F54+F55+F56+F57+F58+F59+F60+F61+F62</f>
        <v>9857.5999999999985</v>
      </c>
      <c r="G45" s="41">
        <f t="shared" si="12"/>
        <v>113.3</v>
      </c>
      <c r="H45" s="41">
        <f t="shared" si="12"/>
        <v>113.3</v>
      </c>
      <c r="I45" s="41">
        <f t="shared" si="12"/>
        <v>4440</v>
      </c>
      <c r="J45" s="41">
        <f t="shared" si="12"/>
        <v>2783.6</v>
      </c>
      <c r="K45" s="41">
        <f t="shared" si="12"/>
        <v>6960.8</v>
      </c>
      <c r="L45" s="41">
        <f t="shared" si="12"/>
        <v>6960.7000000000007</v>
      </c>
      <c r="M45" s="41">
        <f t="shared" si="12"/>
        <v>0</v>
      </c>
      <c r="N45" s="41">
        <f t="shared" si="12"/>
        <v>0</v>
      </c>
      <c r="O45" s="41">
        <v>100</v>
      </c>
      <c r="P45" s="40">
        <f t="shared" si="10"/>
        <v>85.613291529515976</v>
      </c>
      <c r="Q45" s="40">
        <f t="shared" si="11"/>
        <v>85.613291529515976</v>
      </c>
    </row>
    <row r="46" spans="1:17" ht="34.5" customHeight="1" x14ac:dyDescent="0.25">
      <c r="B46" s="45"/>
      <c r="C46" s="40" t="s">
        <v>47</v>
      </c>
      <c r="D46" s="86"/>
      <c r="E46" s="41">
        <f>G46+I46+K46+M46</f>
        <v>1477.8</v>
      </c>
      <c r="F46" s="41">
        <f t="shared" ref="F46:F62" si="13">H46+J46+L46+N46</f>
        <v>1477.8</v>
      </c>
      <c r="G46" s="41">
        <v>0</v>
      </c>
      <c r="H46" s="41">
        <v>0</v>
      </c>
      <c r="I46" s="41">
        <v>0</v>
      </c>
      <c r="J46" s="41">
        <v>0</v>
      </c>
      <c r="K46" s="41">
        <v>1477.8</v>
      </c>
      <c r="L46" s="41">
        <v>1477.8</v>
      </c>
      <c r="M46" s="41">
        <v>0</v>
      </c>
      <c r="N46" s="41">
        <v>0</v>
      </c>
      <c r="O46" s="41">
        <v>100</v>
      </c>
      <c r="P46" s="40">
        <f t="shared" si="10"/>
        <v>100</v>
      </c>
      <c r="Q46" s="40">
        <f t="shared" si="11"/>
        <v>100</v>
      </c>
    </row>
    <row r="47" spans="1:17" ht="23.25" customHeight="1" x14ac:dyDescent="0.25">
      <c r="B47" s="45"/>
      <c r="C47" s="40" t="s">
        <v>48</v>
      </c>
      <c r="D47" s="86"/>
      <c r="E47" s="41">
        <f t="shared" ref="E47:F63" si="14">G47+I47+K47+M47</f>
        <v>955.8</v>
      </c>
      <c r="F47" s="41">
        <f t="shared" si="13"/>
        <v>955.8</v>
      </c>
      <c r="G47" s="41">
        <v>0</v>
      </c>
      <c r="H47" s="41">
        <v>0</v>
      </c>
      <c r="I47" s="41">
        <v>0</v>
      </c>
      <c r="J47" s="41">
        <v>0</v>
      </c>
      <c r="K47" s="41">
        <v>955.8</v>
      </c>
      <c r="L47" s="41">
        <v>955.8</v>
      </c>
      <c r="M47" s="41">
        <v>0</v>
      </c>
      <c r="N47" s="41">
        <v>0</v>
      </c>
      <c r="O47" s="41">
        <v>100</v>
      </c>
      <c r="P47" s="40">
        <f t="shared" si="10"/>
        <v>100</v>
      </c>
      <c r="Q47" s="40">
        <f t="shared" si="11"/>
        <v>100</v>
      </c>
    </row>
    <row r="48" spans="1:17" ht="15.75" customHeight="1" x14ac:dyDescent="0.25">
      <c r="B48" s="45"/>
      <c r="C48" s="40" t="s">
        <v>423</v>
      </c>
      <c r="D48" s="86"/>
      <c r="E48" s="41">
        <f t="shared" si="14"/>
        <v>4417.1000000000004</v>
      </c>
      <c r="F48" s="41">
        <f t="shared" si="13"/>
        <v>2760.6</v>
      </c>
      <c r="G48" s="41">
        <v>0</v>
      </c>
      <c r="H48" s="41">
        <v>0</v>
      </c>
      <c r="I48" s="41">
        <v>4141</v>
      </c>
      <c r="J48" s="41">
        <v>2484.6</v>
      </c>
      <c r="K48" s="41">
        <v>276.10000000000002</v>
      </c>
      <c r="L48" s="41">
        <v>276</v>
      </c>
      <c r="M48" s="41">
        <v>0</v>
      </c>
      <c r="N48" s="41">
        <v>0</v>
      </c>
      <c r="O48" s="41">
        <v>100</v>
      </c>
      <c r="P48" s="40">
        <f t="shared" si="10"/>
        <v>62.498019062280676</v>
      </c>
      <c r="Q48" s="40">
        <f t="shared" si="11"/>
        <v>62.498019062280676</v>
      </c>
    </row>
    <row r="49" spans="1:17" ht="22.5" x14ac:dyDescent="0.25">
      <c r="B49" s="45"/>
      <c r="C49" s="40" t="s">
        <v>49</v>
      </c>
      <c r="D49" s="86"/>
      <c r="E49" s="41">
        <f t="shared" si="14"/>
        <v>0</v>
      </c>
      <c r="F49" s="41">
        <f t="shared" si="13"/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100</v>
      </c>
      <c r="P49" s="40" t="e">
        <f t="shared" si="10"/>
        <v>#DIV/0!</v>
      </c>
      <c r="Q49" s="40" t="e">
        <f t="shared" si="11"/>
        <v>#DIV/0!</v>
      </c>
    </row>
    <row r="50" spans="1:17" ht="22.5" x14ac:dyDescent="0.25">
      <c r="B50" s="45"/>
      <c r="C50" s="40" t="s">
        <v>50</v>
      </c>
      <c r="D50" s="86"/>
      <c r="E50" s="41">
        <f t="shared" si="14"/>
        <v>347</v>
      </c>
      <c r="F50" s="41">
        <f t="shared" si="13"/>
        <v>347</v>
      </c>
      <c r="G50" s="41">
        <v>0</v>
      </c>
      <c r="H50" s="41">
        <v>0</v>
      </c>
      <c r="I50" s="41">
        <v>99</v>
      </c>
      <c r="J50" s="41">
        <v>99</v>
      </c>
      <c r="K50" s="41">
        <v>248</v>
      </c>
      <c r="L50" s="41">
        <v>248</v>
      </c>
      <c r="M50" s="41">
        <v>0</v>
      </c>
      <c r="N50" s="41">
        <v>0</v>
      </c>
      <c r="O50" s="41">
        <v>100</v>
      </c>
      <c r="P50" s="40">
        <f t="shared" si="10"/>
        <v>100</v>
      </c>
      <c r="Q50" s="40">
        <f t="shared" si="11"/>
        <v>100</v>
      </c>
    </row>
    <row r="51" spans="1:17" ht="23.25" customHeight="1" x14ac:dyDescent="0.25">
      <c r="B51" s="45"/>
      <c r="C51" s="40" t="s">
        <v>51</v>
      </c>
      <c r="D51" s="86"/>
      <c r="E51" s="41">
        <f t="shared" si="14"/>
        <v>0</v>
      </c>
      <c r="F51" s="41">
        <f t="shared" si="13"/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100</v>
      </c>
      <c r="P51" s="40" t="e">
        <f t="shared" si="10"/>
        <v>#DIV/0!</v>
      </c>
      <c r="Q51" s="40" t="e">
        <f t="shared" si="11"/>
        <v>#DIV/0!</v>
      </c>
    </row>
    <row r="52" spans="1:17" ht="33" customHeight="1" x14ac:dyDescent="0.25">
      <c r="B52" s="45"/>
      <c r="C52" s="40" t="s">
        <v>52</v>
      </c>
      <c r="D52" s="86"/>
      <c r="E52" s="41">
        <f t="shared" si="14"/>
        <v>0</v>
      </c>
      <c r="F52" s="41">
        <f t="shared" si="13"/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100</v>
      </c>
      <c r="P52" s="40" t="e">
        <f t="shared" si="10"/>
        <v>#DIV/0!</v>
      </c>
      <c r="Q52" s="40" t="e">
        <f t="shared" si="11"/>
        <v>#DIV/0!</v>
      </c>
    </row>
    <row r="53" spans="1:17" ht="33" customHeight="1" x14ac:dyDescent="0.25">
      <c r="B53" s="45"/>
      <c r="C53" s="40" t="s">
        <v>53</v>
      </c>
      <c r="D53" s="86"/>
      <c r="E53" s="41">
        <f t="shared" si="14"/>
        <v>0</v>
      </c>
      <c r="F53" s="41">
        <f t="shared" si="13"/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100</v>
      </c>
      <c r="P53" s="40" t="e">
        <f t="shared" si="10"/>
        <v>#DIV/0!</v>
      </c>
      <c r="Q53" s="40" t="e">
        <f t="shared" si="11"/>
        <v>#DIV/0!</v>
      </c>
    </row>
    <row r="54" spans="1:17" ht="21.75" customHeight="1" x14ac:dyDescent="0.25">
      <c r="B54" s="45"/>
      <c r="C54" s="40" t="s">
        <v>54</v>
      </c>
      <c r="D54" s="86"/>
      <c r="E54" s="41">
        <f t="shared" si="14"/>
        <v>982</v>
      </c>
      <c r="F54" s="41">
        <f t="shared" si="13"/>
        <v>982</v>
      </c>
      <c r="G54" s="41">
        <v>0</v>
      </c>
      <c r="H54" s="41">
        <v>0</v>
      </c>
      <c r="I54" s="41">
        <v>0</v>
      </c>
      <c r="J54" s="41">
        <v>0</v>
      </c>
      <c r="K54" s="41">
        <v>982</v>
      </c>
      <c r="L54" s="41">
        <v>982</v>
      </c>
      <c r="M54" s="41">
        <v>0</v>
      </c>
      <c r="N54" s="41">
        <v>0</v>
      </c>
      <c r="O54" s="41">
        <v>100</v>
      </c>
      <c r="P54" s="40">
        <f t="shared" si="10"/>
        <v>100</v>
      </c>
      <c r="Q54" s="40">
        <f t="shared" si="11"/>
        <v>100</v>
      </c>
    </row>
    <row r="55" spans="1:17" ht="23.25" customHeight="1" x14ac:dyDescent="0.25">
      <c r="B55" s="45"/>
      <c r="C55" s="40" t="s">
        <v>55</v>
      </c>
      <c r="D55" s="86"/>
      <c r="E55" s="41">
        <f t="shared" si="14"/>
        <v>0</v>
      </c>
      <c r="F55" s="41">
        <f t="shared" si="13"/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100</v>
      </c>
      <c r="P55" s="40" t="e">
        <f t="shared" si="10"/>
        <v>#DIV/0!</v>
      </c>
      <c r="Q55" s="40" t="e">
        <f t="shared" si="11"/>
        <v>#DIV/0!</v>
      </c>
    </row>
    <row r="56" spans="1:17" ht="45" customHeight="1" x14ac:dyDescent="0.25">
      <c r="B56" s="45"/>
      <c r="C56" s="40" t="s">
        <v>56</v>
      </c>
      <c r="D56" s="86"/>
      <c r="E56" s="41">
        <f t="shared" si="14"/>
        <v>0</v>
      </c>
      <c r="F56" s="41">
        <f t="shared" si="13"/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100</v>
      </c>
      <c r="P56" s="40" t="e">
        <f t="shared" si="10"/>
        <v>#DIV/0!</v>
      </c>
      <c r="Q56" s="40" t="e">
        <f t="shared" si="11"/>
        <v>#DIV/0!</v>
      </c>
    </row>
    <row r="57" spans="1:17" ht="33" customHeight="1" x14ac:dyDescent="0.25">
      <c r="B57" s="45"/>
      <c r="C57" s="40" t="s">
        <v>57</v>
      </c>
      <c r="D57" s="86"/>
      <c r="E57" s="41">
        <f t="shared" si="14"/>
        <v>0</v>
      </c>
      <c r="F57" s="41">
        <f t="shared" si="13"/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100</v>
      </c>
      <c r="P57" s="40" t="e">
        <f t="shared" si="10"/>
        <v>#DIV/0!</v>
      </c>
      <c r="Q57" s="40" t="e">
        <f t="shared" si="11"/>
        <v>#DIV/0!</v>
      </c>
    </row>
    <row r="58" spans="1:17" ht="23.25" customHeight="1" x14ac:dyDescent="0.25">
      <c r="B58" s="45"/>
      <c r="C58" s="40" t="s">
        <v>58</v>
      </c>
      <c r="D58" s="86"/>
      <c r="E58" s="41">
        <f t="shared" si="14"/>
        <v>977.5</v>
      </c>
      <c r="F58" s="41">
        <f t="shared" si="13"/>
        <v>977.5</v>
      </c>
      <c r="G58" s="41">
        <v>0</v>
      </c>
      <c r="H58" s="41">
        <v>0</v>
      </c>
      <c r="I58" s="41">
        <v>0</v>
      </c>
      <c r="J58" s="41">
        <v>0</v>
      </c>
      <c r="K58" s="41">
        <v>977.5</v>
      </c>
      <c r="L58" s="41">
        <v>977.5</v>
      </c>
      <c r="M58" s="41">
        <v>0</v>
      </c>
      <c r="N58" s="41">
        <v>0</v>
      </c>
      <c r="O58" s="41">
        <v>100</v>
      </c>
      <c r="P58" s="40">
        <f t="shared" si="10"/>
        <v>100</v>
      </c>
      <c r="Q58" s="40">
        <f t="shared" si="11"/>
        <v>100</v>
      </c>
    </row>
    <row r="59" spans="1:17" ht="34.5" customHeight="1" x14ac:dyDescent="0.25">
      <c r="B59" s="45"/>
      <c r="C59" s="40" t="s">
        <v>59</v>
      </c>
      <c r="D59" s="86"/>
      <c r="E59" s="41">
        <f t="shared" si="14"/>
        <v>2033</v>
      </c>
      <c r="F59" s="41">
        <f t="shared" si="13"/>
        <v>2033</v>
      </c>
      <c r="G59" s="41">
        <v>0</v>
      </c>
      <c r="H59" s="41">
        <v>0</v>
      </c>
      <c r="I59" s="41">
        <v>200</v>
      </c>
      <c r="J59" s="41">
        <v>200</v>
      </c>
      <c r="K59" s="41">
        <v>1833</v>
      </c>
      <c r="L59" s="41">
        <v>1833</v>
      </c>
      <c r="M59" s="41">
        <v>0</v>
      </c>
      <c r="N59" s="41">
        <v>0</v>
      </c>
      <c r="O59" s="41">
        <v>100</v>
      </c>
      <c r="P59" s="40">
        <f t="shared" si="10"/>
        <v>100</v>
      </c>
      <c r="Q59" s="40">
        <f t="shared" si="11"/>
        <v>100</v>
      </c>
    </row>
    <row r="60" spans="1:17" ht="34.5" customHeight="1" x14ac:dyDescent="0.25">
      <c r="B60" s="45"/>
      <c r="C60" s="40" t="s">
        <v>60</v>
      </c>
      <c r="D60" s="86"/>
      <c r="E60" s="41">
        <f t="shared" si="14"/>
        <v>113.3</v>
      </c>
      <c r="F60" s="41">
        <f t="shared" si="13"/>
        <v>113.3</v>
      </c>
      <c r="G60" s="41">
        <v>113.3</v>
      </c>
      <c r="H60" s="41">
        <v>113.3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100</v>
      </c>
      <c r="P60" s="40">
        <f t="shared" si="10"/>
        <v>100</v>
      </c>
      <c r="Q60" s="40">
        <f t="shared" si="11"/>
        <v>100</v>
      </c>
    </row>
    <row r="61" spans="1:17" ht="21.75" customHeight="1" x14ac:dyDescent="0.25">
      <c r="B61" s="45"/>
      <c r="C61" s="40" t="s">
        <v>61</v>
      </c>
      <c r="D61" s="86"/>
      <c r="E61" s="41">
        <f t="shared" si="14"/>
        <v>119.8</v>
      </c>
      <c r="F61" s="41">
        <f t="shared" si="13"/>
        <v>119.8</v>
      </c>
      <c r="G61" s="41">
        <v>0</v>
      </c>
      <c r="H61" s="41">
        <v>0</v>
      </c>
      <c r="I61" s="41">
        <v>0</v>
      </c>
      <c r="J61" s="41">
        <v>0</v>
      </c>
      <c r="K61" s="41">
        <v>119.8</v>
      </c>
      <c r="L61" s="41">
        <v>119.8</v>
      </c>
      <c r="M61" s="41">
        <v>0</v>
      </c>
      <c r="N61" s="41">
        <v>0</v>
      </c>
      <c r="O61" s="41">
        <v>100</v>
      </c>
      <c r="P61" s="40">
        <f t="shared" si="10"/>
        <v>100</v>
      </c>
      <c r="Q61" s="40">
        <f t="shared" si="11"/>
        <v>100</v>
      </c>
    </row>
    <row r="62" spans="1:17" ht="33.75" customHeight="1" x14ac:dyDescent="0.25">
      <c r="A62" s="1">
        <v>6</v>
      </c>
      <c r="B62" s="45">
        <v>2</v>
      </c>
      <c r="C62" s="40" t="s">
        <v>62</v>
      </c>
      <c r="D62" s="86"/>
      <c r="E62" s="41">
        <f t="shared" si="14"/>
        <v>90.8</v>
      </c>
      <c r="F62" s="41">
        <f t="shared" si="13"/>
        <v>90.8</v>
      </c>
      <c r="G62" s="41">
        <v>0</v>
      </c>
      <c r="H62" s="41">
        <v>0</v>
      </c>
      <c r="I62" s="41">
        <v>0</v>
      </c>
      <c r="J62" s="41">
        <v>0</v>
      </c>
      <c r="K62" s="41">
        <v>90.8</v>
      </c>
      <c r="L62" s="41">
        <v>90.8</v>
      </c>
      <c r="M62" s="41">
        <v>0</v>
      </c>
      <c r="N62" s="41">
        <v>0</v>
      </c>
      <c r="O62" s="41">
        <v>100</v>
      </c>
      <c r="P62" s="40">
        <f t="shared" si="10"/>
        <v>100</v>
      </c>
      <c r="Q62" s="40">
        <f t="shared" si="11"/>
        <v>100</v>
      </c>
    </row>
    <row r="63" spans="1:17" ht="33" customHeight="1" x14ac:dyDescent="0.25">
      <c r="A63" s="1">
        <v>7</v>
      </c>
      <c r="B63" s="45">
        <v>3</v>
      </c>
      <c r="C63" s="40" t="s">
        <v>63</v>
      </c>
      <c r="D63" s="40" t="s">
        <v>356</v>
      </c>
      <c r="E63" s="41">
        <f t="shared" si="14"/>
        <v>0</v>
      </c>
      <c r="F63" s="41">
        <f t="shared" si="14"/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100</v>
      </c>
      <c r="P63" s="40" t="e">
        <f t="shared" si="10"/>
        <v>#DIV/0!</v>
      </c>
      <c r="Q63" s="40" t="e">
        <f t="shared" si="11"/>
        <v>#DIV/0!</v>
      </c>
    </row>
    <row r="64" spans="1:17" ht="30.75" customHeight="1" x14ac:dyDescent="0.25">
      <c r="A64" s="1">
        <v>8</v>
      </c>
      <c r="B64" s="45">
        <v>4</v>
      </c>
      <c r="C64" s="40" t="s">
        <v>66</v>
      </c>
      <c r="D64" s="40" t="s">
        <v>357</v>
      </c>
      <c r="E64" s="41">
        <f t="shared" ref="E64:F67" si="15">G64+I64+K64+M64</f>
        <v>0</v>
      </c>
      <c r="F64" s="41">
        <f t="shared" si="15"/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100</v>
      </c>
      <c r="P64" s="40" t="e">
        <f t="shared" si="10"/>
        <v>#DIV/0!</v>
      </c>
      <c r="Q64" s="40" t="e">
        <f t="shared" si="11"/>
        <v>#DIV/0!</v>
      </c>
    </row>
    <row r="65" spans="1:17" ht="43.5" customHeight="1" x14ac:dyDescent="0.25">
      <c r="A65" s="1">
        <v>9</v>
      </c>
      <c r="B65" s="45">
        <v>5</v>
      </c>
      <c r="C65" s="40" t="s">
        <v>353</v>
      </c>
      <c r="D65" s="40" t="s">
        <v>305</v>
      </c>
      <c r="E65" s="41">
        <f t="shared" si="15"/>
        <v>0</v>
      </c>
      <c r="F65" s="41">
        <f t="shared" si="15"/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100</v>
      </c>
      <c r="P65" s="40" t="e">
        <f t="shared" si="10"/>
        <v>#DIV/0!</v>
      </c>
      <c r="Q65" s="40" t="e">
        <f t="shared" si="11"/>
        <v>#DIV/0!</v>
      </c>
    </row>
    <row r="66" spans="1:17" ht="43.5" customHeight="1" x14ac:dyDescent="0.25">
      <c r="A66" s="1">
        <v>10</v>
      </c>
      <c r="B66" s="45">
        <v>6</v>
      </c>
      <c r="C66" s="40" t="s">
        <v>354</v>
      </c>
      <c r="D66" s="40" t="s">
        <v>358</v>
      </c>
      <c r="E66" s="41">
        <f t="shared" si="15"/>
        <v>0</v>
      </c>
      <c r="F66" s="41">
        <f t="shared" si="15"/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100</v>
      </c>
      <c r="P66" s="40" t="e">
        <f t="shared" si="10"/>
        <v>#DIV/0!</v>
      </c>
      <c r="Q66" s="40" t="e">
        <f t="shared" si="11"/>
        <v>#DIV/0!</v>
      </c>
    </row>
    <row r="67" spans="1:17" ht="43.5" customHeight="1" x14ac:dyDescent="0.25">
      <c r="A67" s="1">
        <v>11</v>
      </c>
      <c r="B67" s="45">
        <v>7</v>
      </c>
      <c r="C67" s="40" t="s">
        <v>355</v>
      </c>
      <c r="D67" s="40" t="s">
        <v>356</v>
      </c>
      <c r="E67" s="41">
        <f t="shared" si="15"/>
        <v>0</v>
      </c>
      <c r="F67" s="41">
        <f t="shared" si="15"/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100</v>
      </c>
      <c r="P67" s="40" t="e">
        <f t="shared" si="10"/>
        <v>#DIV/0!</v>
      </c>
      <c r="Q67" s="40" t="e">
        <f t="shared" si="11"/>
        <v>#DIV/0!</v>
      </c>
    </row>
    <row r="68" spans="1:17" s="47" customFormat="1" ht="10.5" x14ac:dyDescent="0.25">
      <c r="A68" s="60"/>
      <c r="B68" s="87" t="s">
        <v>67</v>
      </c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9"/>
    </row>
    <row r="69" spans="1:17" x14ac:dyDescent="0.25">
      <c r="B69" s="45"/>
      <c r="C69" s="40" t="s">
        <v>14</v>
      </c>
      <c r="D69" s="40"/>
      <c r="E69" s="41">
        <f>E70+E92+E93+E94</f>
        <v>12820</v>
      </c>
      <c r="F69" s="41">
        <f t="shared" ref="F69:N69" si="16">F70+F92+F93+F94</f>
        <v>12813.4</v>
      </c>
      <c r="G69" s="41">
        <f t="shared" si="16"/>
        <v>113.3</v>
      </c>
      <c r="H69" s="41">
        <f t="shared" si="16"/>
        <v>113.3</v>
      </c>
      <c r="I69" s="41">
        <f t="shared" si="16"/>
        <v>6972.4</v>
      </c>
      <c r="J69" s="41">
        <f t="shared" si="16"/>
        <v>6972.4</v>
      </c>
      <c r="K69" s="41">
        <f t="shared" si="16"/>
        <v>5734.2999999999993</v>
      </c>
      <c r="L69" s="41">
        <f t="shared" si="16"/>
        <v>5727.7</v>
      </c>
      <c r="M69" s="41">
        <f t="shared" si="16"/>
        <v>0</v>
      </c>
      <c r="N69" s="41">
        <f t="shared" si="16"/>
        <v>0</v>
      </c>
      <c r="O69" s="41">
        <v>100</v>
      </c>
      <c r="P69" s="40">
        <f t="shared" ref="P69:P94" si="17">F69/E69*100</f>
        <v>99.948517940717636</v>
      </c>
      <c r="Q69" s="40">
        <f t="shared" ref="Q69:Q94" si="18">P69/O69%</f>
        <v>99.948517940717636</v>
      </c>
    </row>
    <row r="70" spans="1:17" ht="33.75" customHeight="1" x14ac:dyDescent="0.25">
      <c r="A70" s="1">
        <v>12</v>
      </c>
      <c r="B70" s="45">
        <v>1</v>
      </c>
      <c r="C70" s="40" t="s">
        <v>68</v>
      </c>
      <c r="D70" s="86" t="s">
        <v>424</v>
      </c>
      <c r="E70" s="41">
        <f t="shared" ref="E70:F94" si="19">G70+I70+K70+M70</f>
        <v>12820</v>
      </c>
      <c r="F70" s="41">
        <f t="shared" si="19"/>
        <v>12813.4</v>
      </c>
      <c r="G70" s="41">
        <f>G71+G89</f>
        <v>113.3</v>
      </c>
      <c r="H70" s="41">
        <f>H71+H89</f>
        <v>113.3</v>
      </c>
      <c r="I70" s="41">
        <f>I71+I78+I89</f>
        <v>6972.4</v>
      </c>
      <c r="J70" s="41">
        <f>J71+J78+J89</f>
        <v>6972.4</v>
      </c>
      <c r="K70" s="41">
        <f>K71+K78+K87+K89</f>
        <v>5734.2999999999993</v>
      </c>
      <c r="L70" s="41">
        <f>L71+L78+L87+L89</f>
        <v>5727.7</v>
      </c>
      <c r="M70" s="41">
        <f>M71+M79+M88+M91</f>
        <v>0</v>
      </c>
      <c r="N70" s="41">
        <f>N71+N79+N88+N91</f>
        <v>0</v>
      </c>
      <c r="O70" s="41">
        <v>100</v>
      </c>
      <c r="P70" s="40">
        <f t="shared" si="17"/>
        <v>99.948517940717636</v>
      </c>
      <c r="Q70" s="40">
        <f t="shared" si="18"/>
        <v>99.948517940717636</v>
      </c>
    </row>
    <row r="71" spans="1:17" ht="32.25" customHeight="1" x14ac:dyDescent="0.25">
      <c r="B71" s="45"/>
      <c r="C71" s="40" t="s">
        <v>70</v>
      </c>
      <c r="D71" s="86"/>
      <c r="E71" s="41">
        <f t="shared" si="19"/>
        <v>2221.9</v>
      </c>
      <c r="F71" s="41">
        <f t="shared" si="19"/>
        <v>2221.9</v>
      </c>
      <c r="G71" s="41">
        <f>G72+G73+G74+G75+G76+G77</f>
        <v>113.3</v>
      </c>
      <c r="H71" s="41">
        <f t="shared" ref="H71:N71" si="20">H72+H73+H74+H75+H76+H77</f>
        <v>113.3</v>
      </c>
      <c r="I71" s="41">
        <f t="shared" si="20"/>
        <v>10</v>
      </c>
      <c r="J71" s="41">
        <f t="shared" si="20"/>
        <v>10</v>
      </c>
      <c r="K71" s="41">
        <f t="shared" si="20"/>
        <v>2098.6</v>
      </c>
      <c r="L71" s="41">
        <f t="shared" si="20"/>
        <v>2098.6</v>
      </c>
      <c r="M71" s="41">
        <f t="shared" si="20"/>
        <v>0</v>
      </c>
      <c r="N71" s="41">
        <f t="shared" si="20"/>
        <v>0</v>
      </c>
      <c r="O71" s="41">
        <v>100</v>
      </c>
      <c r="P71" s="40">
        <f t="shared" si="17"/>
        <v>100</v>
      </c>
      <c r="Q71" s="40">
        <f t="shared" si="18"/>
        <v>100</v>
      </c>
    </row>
    <row r="72" spans="1:17" ht="25.5" customHeight="1" x14ac:dyDescent="0.25">
      <c r="B72" s="45"/>
      <c r="C72" s="40" t="s">
        <v>71</v>
      </c>
      <c r="D72" s="86"/>
      <c r="E72" s="41">
        <f t="shared" si="19"/>
        <v>957.2</v>
      </c>
      <c r="F72" s="41">
        <f t="shared" si="19"/>
        <v>957.2</v>
      </c>
      <c r="G72" s="41">
        <v>0</v>
      </c>
      <c r="H72" s="41">
        <v>0</v>
      </c>
      <c r="I72" s="41">
        <v>0</v>
      </c>
      <c r="J72" s="41">
        <v>0</v>
      </c>
      <c r="K72" s="41">
        <v>957.2</v>
      </c>
      <c r="L72" s="41">
        <v>957.2</v>
      </c>
      <c r="M72" s="41">
        <v>0</v>
      </c>
      <c r="N72" s="41">
        <v>0</v>
      </c>
      <c r="O72" s="41">
        <v>100</v>
      </c>
      <c r="P72" s="40">
        <f t="shared" si="17"/>
        <v>100</v>
      </c>
      <c r="Q72" s="40">
        <f t="shared" si="18"/>
        <v>100</v>
      </c>
    </row>
    <row r="73" spans="1:17" ht="21" customHeight="1" x14ac:dyDescent="0.25">
      <c r="B73" s="45"/>
      <c r="C73" s="40" t="s">
        <v>72</v>
      </c>
      <c r="D73" s="86"/>
      <c r="E73" s="41">
        <f t="shared" si="19"/>
        <v>1076.5999999999999</v>
      </c>
      <c r="F73" s="41">
        <f t="shared" si="19"/>
        <v>1076.5999999999999</v>
      </c>
      <c r="G73" s="41">
        <v>0</v>
      </c>
      <c r="H73" s="41">
        <v>0</v>
      </c>
      <c r="I73" s="41">
        <v>0</v>
      </c>
      <c r="J73" s="41">
        <v>0</v>
      </c>
      <c r="K73" s="41">
        <v>1076.5999999999999</v>
      </c>
      <c r="L73" s="41">
        <v>1076.5999999999999</v>
      </c>
      <c r="M73" s="41">
        <v>0</v>
      </c>
      <c r="N73" s="41">
        <v>0</v>
      </c>
      <c r="O73" s="41">
        <v>100</v>
      </c>
      <c r="P73" s="40">
        <f t="shared" si="17"/>
        <v>100</v>
      </c>
      <c r="Q73" s="40">
        <f t="shared" si="18"/>
        <v>100</v>
      </c>
    </row>
    <row r="74" spans="1:17" ht="22.5" customHeight="1" x14ac:dyDescent="0.25">
      <c r="B74" s="45"/>
      <c r="C74" s="40" t="s">
        <v>73</v>
      </c>
      <c r="D74" s="86"/>
      <c r="E74" s="41">
        <f t="shared" si="19"/>
        <v>113.3</v>
      </c>
      <c r="F74" s="41">
        <f t="shared" si="19"/>
        <v>113.3</v>
      </c>
      <c r="G74" s="41">
        <v>113.3</v>
      </c>
      <c r="H74" s="41">
        <v>113.3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100</v>
      </c>
      <c r="P74" s="40">
        <f t="shared" si="17"/>
        <v>100</v>
      </c>
      <c r="Q74" s="40">
        <f t="shared" si="18"/>
        <v>100</v>
      </c>
    </row>
    <row r="75" spans="1:17" ht="19.5" customHeight="1" x14ac:dyDescent="0.25">
      <c r="B75" s="45"/>
      <c r="C75" s="40" t="s">
        <v>74</v>
      </c>
      <c r="D75" s="86"/>
      <c r="E75" s="41">
        <f t="shared" si="19"/>
        <v>0</v>
      </c>
      <c r="F75" s="41">
        <f t="shared" si="19"/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100</v>
      </c>
      <c r="P75" s="40" t="e">
        <f t="shared" si="17"/>
        <v>#DIV/0!</v>
      </c>
      <c r="Q75" s="40" t="e">
        <f t="shared" si="18"/>
        <v>#DIV/0!</v>
      </c>
    </row>
    <row r="76" spans="1:17" ht="32.25" customHeight="1" x14ac:dyDescent="0.25">
      <c r="B76" s="45"/>
      <c r="C76" s="40" t="s">
        <v>75</v>
      </c>
      <c r="D76" s="86"/>
      <c r="E76" s="41">
        <f t="shared" si="19"/>
        <v>20</v>
      </c>
      <c r="F76" s="41">
        <f t="shared" si="19"/>
        <v>20</v>
      </c>
      <c r="G76" s="41">
        <v>0</v>
      </c>
      <c r="H76" s="41">
        <v>0</v>
      </c>
      <c r="I76" s="41">
        <v>10</v>
      </c>
      <c r="J76" s="41">
        <v>10</v>
      </c>
      <c r="K76" s="41">
        <v>10</v>
      </c>
      <c r="L76" s="41">
        <v>10</v>
      </c>
      <c r="M76" s="41">
        <v>0</v>
      </c>
      <c r="N76" s="41">
        <v>0</v>
      </c>
      <c r="O76" s="41">
        <v>100</v>
      </c>
      <c r="P76" s="40">
        <f t="shared" si="17"/>
        <v>100</v>
      </c>
      <c r="Q76" s="40">
        <f t="shared" si="18"/>
        <v>100</v>
      </c>
    </row>
    <row r="77" spans="1:17" ht="13.5" customHeight="1" x14ac:dyDescent="0.25">
      <c r="B77" s="45"/>
      <c r="C77" s="38" t="s">
        <v>76</v>
      </c>
      <c r="D77" s="86"/>
      <c r="E77" s="41">
        <f t="shared" si="19"/>
        <v>54.8</v>
      </c>
      <c r="F77" s="41">
        <f t="shared" si="19"/>
        <v>54.8</v>
      </c>
      <c r="G77" s="41">
        <v>0</v>
      </c>
      <c r="H77" s="41">
        <v>0</v>
      </c>
      <c r="I77" s="41">
        <v>0</v>
      </c>
      <c r="J77" s="41">
        <v>0</v>
      </c>
      <c r="K77" s="41">
        <v>54.8</v>
      </c>
      <c r="L77" s="41">
        <v>54.8</v>
      </c>
      <c r="M77" s="41">
        <v>0</v>
      </c>
      <c r="N77" s="41">
        <v>0</v>
      </c>
      <c r="O77" s="41">
        <v>100</v>
      </c>
      <c r="P77" s="40">
        <f t="shared" si="17"/>
        <v>100</v>
      </c>
      <c r="Q77" s="40">
        <f t="shared" si="18"/>
        <v>100</v>
      </c>
    </row>
    <row r="78" spans="1:17" ht="33" customHeight="1" x14ac:dyDescent="0.25">
      <c r="B78" s="45"/>
      <c r="C78" s="40" t="s">
        <v>77</v>
      </c>
      <c r="D78" s="86"/>
      <c r="E78" s="41">
        <f t="shared" si="19"/>
        <v>10064.5</v>
      </c>
      <c r="F78" s="41">
        <f t="shared" si="19"/>
        <v>10057.9</v>
      </c>
      <c r="G78" s="41">
        <f t="shared" ref="G78:N78" si="21">G79+G80+G81+G82+G83+G84+G85+G86</f>
        <v>0</v>
      </c>
      <c r="H78" s="41">
        <f t="shared" si="21"/>
        <v>0</v>
      </c>
      <c r="I78" s="41">
        <f t="shared" si="21"/>
        <v>6962.4</v>
      </c>
      <c r="J78" s="41">
        <f t="shared" si="21"/>
        <v>6962.4</v>
      </c>
      <c r="K78" s="41">
        <f t="shared" si="21"/>
        <v>3102.1</v>
      </c>
      <c r="L78" s="41">
        <f t="shared" si="21"/>
        <v>3095.5</v>
      </c>
      <c r="M78" s="41">
        <f t="shared" si="21"/>
        <v>0</v>
      </c>
      <c r="N78" s="41">
        <f t="shared" si="21"/>
        <v>0</v>
      </c>
      <c r="O78" s="41">
        <v>100</v>
      </c>
      <c r="P78" s="40">
        <f t="shared" si="17"/>
        <v>99.93442297183168</v>
      </c>
      <c r="Q78" s="40">
        <f t="shared" si="18"/>
        <v>99.93442297183168</v>
      </c>
    </row>
    <row r="79" spans="1:17" ht="21.75" customHeight="1" x14ac:dyDescent="0.25">
      <c r="B79" s="45"/>
      <c r="C79" s="40" t="s">
        <v>78</v>
      </c>
      <c r="D79" s="86"/>
      <c r="E79" s="41">
        <f t="shared" si="19"/>
        <v>8332.7000000000007</v>
      </c>
      <c r="F79" s="41">
        <f t="shared" si="19"/>
        <v>8326.1</v>
      </c>
      <c r="G79" s="41">
        <v>0</v>
      </c>
      <c r="H79" s="41">
        <v>0</v>
      </c>
      <c r="I79" s="41">
        <v>6827.7</v>
      </c>
      <c r="J79" s="41">
        <v>6827.7</v>
      </c>
      <c r="K79" s="41">
        <v>1505</v>
      </c>
      <c r="L79" s="41">
        <v>1498.4</v>
      </c>
      <c r="M79" s="41">
        <v>0</v>
      </c>
      <c r="N79" s="41">
        <v>0</v>
      </c>
      <c r="O79" s="41">
        <v>100</v>
      </c>
      <c r="P79" s="40">
        <f t="shared" si="17"/>
        <v>99.920793980342509</v>
      </c>
      <c r="Q79" s="40">
        <f t="shared" si="18"/>
        <v>99.920793980342509</v>
      </c>
    </row>
    <row r="80" spans="1:17" ht="15.75" customHeight="1" x14ac:dyDescent="0.25">
      <c r="B80" s="45"/>
      <c r="C80" s="40" t="s">
        <v>79</v>
      </c>
      <c r="D80" s="86"/>
      <c r="E80" s="41">
        <f t="shared" si="19"/>
        <v>1327</v>
      </c>
      <c r="F80" s="41">
        <f t="shared" si="19"/>
        <v>1327</v>
      </c>
      <c r="G80" s="41">
        <v>0</v>
      </c>
      <c r="H80" s="41">
        <v>0</v>
      </c>
      <c r="I80" s="41">
        <v>0</v>
      </c>
      <c r="J80" s="41">
        <v>0</v>
      </c>
      <c r="K80" s="41">
        <v>1327</v>
      </c>
      <c r="L80" s="41">
        <v>1327</v>
      </c>
      <c r="M80" s="41">
        <v>0</v>
      </c>
      <c r="N80" s="41">
        <v>0</v>
      </c>
      <c r="O80" s="41">
        <v>100</v>
      </c>
      <c r="P80" s="40">
        <f t="shared" si="17"/>
        <v>100</v>
      </c>
      <c r="Q80" s="40">
        <f t="shared" si="18"/>
        <v>100</v>
      </c>
    </row>
    <row r="81" spans="1:20" ht="16.5" customHeight="1" x14ac:dyDescent="0.25">
      <c r="B81" s="45"/>
      <c r="C81" s="40" t="s">
        <v>80</v>
      </c>
      <c r="D81" s="86"/>
      <c r="E81" s="41">
        <f t="shared" si="19"/>
        <v>404.8</v>
      </c>
      <c r="F81" s="41">
        <f t="shared" si="19"/>
        <v>404.8</v>
      </c>
      <c r="G81" s="41">
        <v>0</v>
      </c>
      <c r="H81" s="41">
        <v>0</v>
      </c>
      <c r="I81" s="41">
        <v>134.69999999999999</v>
      </c>
      <c r="J81" s="41">
        <v>134.69999999999999</v>
      </c>
      <c r="K81" s="41">
        <v>270.10000000000002</v>
      </c>
      <c r="L81" s="41">
        <v>270.10000000000002</v>
      </c>
      <c r="M81" s="41">
        <v>0</v>
      </c>
      <c r="N81" s="41">
        <v>0</v>
      </c>
      <c r="O81" s="41">
        <v>100</v>
      </c>
      <c r="P81" s="40">
        <f t="shared" si="17"/>
        <v>100</v>
      </c>
      <c r="Q81" s="40">
        <f t="shared" si="18"/>
        <v>100</v>
      </c>
    </row>
    <row r="82" spans="1:20" ht="18.75" customHeight="1" x14ac:dyDescent="0.25">
      <c r="B82" s="45"/>
      <c r="C82" s="40" t="s">
        <v>81</v>
      </c>
      <c r="D82" s="86"/>
      <c r="E82" s="41">
        <f t="shared" si="19"/>
        <v>0</v>
      </c>
      <c r="F82" s="41">
        <f t="shared" si="19"/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100</v>
      </c>
      <c r="P82" s="40" t="e">
        <f t="shared" si="17"/>
        <v>#DIV/0!</v>
      </c>
      <c r="Q82" s="40" t="e">
        <f t="shared" si="18"/>
        <v>#DIV/0!</v>
      </c>
    </row>
    <row r="83" spans="1:20" ht="20.25" customHeight="1" x14ac:dyDescent="0.25">
      <c r="B83" s="45"/>
      <c r="C83" s="52" t="s">
        <v>82</v>
      </c>
      <c r="D83" s="86"/>
      <c r="E83" s="41">
        <f t="shared" si="19"/>
        <v>0</v>
      </c>
      <c r="F83" s="41">
        <f t="shared" si="19"/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100</v>
      </c>
      <c r="P83" s="40" t="e">
        <f t="shared" si="17"/>
        <v>#DIV/0!</v>
      </c>
      <c r="Q83" s="40" t="e">
        <f t="shared" si="18"/>
        <v>#DIV/0!</v>
      </c>
    </row>
    <row r="84" spans="1:20" ht="24.75" customHeight="1" x14ac:dyDescent="0.25">
      <c r="B84" s="45"/>
      <c r="C84" s="40" t="s">
        <v>83</v>
      </c>
      <c r="D84" s="86"/>
      <c r="E84" s="41">
        <f t="shared" si="19"/>
        <v>0</v>
      </c>
      <c r="F84" s="41">
        <f t="shared" si="19"/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100</v>
      </c>
      <c r="P84" s="40" t="e">
        <f t="shared" si="17"/>
        <v>#DIV/0!</v>
      </c>
      <c r="Q84" s="40" t="e">
        <f t="shared" si="18"/>
        <v>#DIV/0!</v>
      </c>
    </row>
    <row r="85" spans="1:20" ht="19.5" customHeight="1" x14ac:dyDescent="0.25">
      <c r="B85" s="45"/>
      <c r="C85" s="52" t="s">
        <v>84</v>
      </c>
      <c r="D85" s="86"/>
      <c r="E85" s="41">
        <f t="shared" si="19"/>
        <v>0</v>
      </c>
      <c r="F85" s="41">
        <f t="shared" si="19"/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100</v>
      </c>
      <c r="P85" s="40" t="e">
        <f t="shared" si="17"/>
        <v>#DIV/0!</v>
      </c>
      <c r="Q85" s="40" t="e">
        <f t="shared" si="18"/>
        <v>#DIV/0!</v>
      </c>
    </row>
    <row r="86" spans="1:20" ht="19.5" customHeight="1" x14ac:dyDescent="0.25">
      <c r="B86" s="45"/>
      <c r="C86" s="40" t="s">
        <v>85</v>
      </c>
      <c r="D86" s="86"/>
      <c r="E86" s="41">
        <f t="shared" si="19"/>
        <v>0</v>
      </c>
      <c r="F86" s="41">
        <f t="shared" si="19"/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100</v>
      </c>
      <c r="P86" s="40" t="e">
        <f t="shared" si="17"/>
        <v>#DIV/0!</v>
      </c>
      <c r="Q86" s="40" t="e">
        <f t="shared" si="18"/>
        <v>#DIV/0!</v>
      </c>
    </row>
    <row r="87" spans="1:20" ht="21.75" customHeight="1" x14ac:dyDescent="0.25">
      <c r="B87" s="45"/>
      <c r="C87" s="40" t="s">
        <v>86</v>
      </c>
      <c r="D87" s="86"/>
      <c r="E87" s="41">
        <f t="shared" si="19"/>
        <v>181.7</v>
      </c>
      <c r="F87" s="41">
        <f t="shared" si="19"/>
        <v>181.7</v>
      </c>
      <c r="G87" s="41">
        <f t="shared" ref="G87:N87" si="22">G88</f>
        <v>0</v>
      </c>
      <c r="H87" s="41">
        <f t="shared" si="22"/>
        <v>0</v>
      </c>
      <c r="I87" s="41">
        <f t="shared" si="22"/>
        <v>0</v>
      </c>
      <c r="J87" s="41">
        <f t="shared" si="22"/>
        <v>0</v>
      </c>
      <c r="K87" s="41">
        <f t="shared" si="22"/>
        <v>181.7</v>
      </c>
      <c r="L87" s="41">
        <f t="shared" si="22"/>
        <v>181.7</v>
      </c>
      <c r="M87" s="41">
        <f t="shared" si="22"/>
        <v>0</v>
      </c>
      <c r="N87" s="41">
        <f t="shared" si="22"/>
        <v>0</v>
      </c>
      <c r="O87" s="41">
        <v>100</v>
      </c>
      <c r="P87" s="40">
        <f t="shared" si="17"/>
        <v>100</v>
      </c>
      <c r="Q87" s="40">
        <f t="shared" si="18"/>
        <v>100</v>
      </c>
    </row>
    <row r="88" spans="1:20" ht="19.5" customHeight="1" x14ac:dyDescent="0.25">
      <c r="B88" s="45"/>
      <c r="C88" s="40" t="s">
        <v>87</v>
      </c>
      <c r="D88" s="86"/>
      <c r="E88" s="41">
        <f t="shared" si="19"/>
        <v>181.7</v>
      </c>
      <c r="F88" s="41">
        <f t="shared" si="19"/>
        <v>181.7</v>
      </c>
      <c r="G88" s="41">
        <v>0</v>
      </c>
      <c r="H88" s="41">
        <v>0</v>
      </c>
      <c r="I88" s="41">
        <v>0</v>
      </c>
      <c r="J88" s="41">
        <v>0</v>
      </c>
      <c r="K88" s="41">
        <v>181.7</v>
      </c>
      <c r="L88" s="41">
        <v>181.7</v>
      </c>
      <c r="M88" s="41">
        <v>0</v>
      </c>
      <c r="N88" s="41">
        <v>0</v>
      </c>
      <c r="O88" s="41">
        <v>100</v>
      </c>
      <c r="P88" s="40">
        <f t="shared" si="17"/>
        <v>100</v>
      </c>
      <c r="Q88" s="40">
        <f t="shared" si="18"/>
        <v>100</v>
      </c>
    </row>
    <row r="89" spans="1:20" ht="18.75" customHeight="1" x14ac:dyDescent="0.25">
      <c r="B89" s="45"/>
      <c r="C89" s="40" t="s">
        <v>88</v>
      </c>
      <c r="D89" s="86"/>
      <c r="E89" s="41">
        <f t="shared" si="19"/>
        <v>351.9</v>
      </c>
      <c r="F89" s="41">
        <f t="shared" si="19"/>
        <v>351.9</v>
      </c>
      <c r="G89" s="41">
        <f t="shared" ref="G89:J91" si="23">G91+G90</f>
        <v>0</v>
      </c>
      <c r="H89" s="41">
        <f t="shared" si="23"/>
        <v>0</v>
      </c>
      <c r="I89" s="41">
        <f t="shared" si="23"/>
        <v>0</v>
      </c>
      <c r="J89" s="41">
        <f t="shared" si="23"/>
        <v>0</v>
      </c>
      <c r="K89" s="41">
        <f>K91+K90</f>
        <v>351.9</v>
      </c>
      <c r="L89" s="41">
        <f t="shared" ref="L89" si="24">L91+L90</f>
        <v>351.9</v>
      </c>
      <c r="M89" s="41">
        <v>0</v>
      </c>
      <c r="N89" s="41">
        <v>0</v>
      </c>
      <c r="O89" s="41">
        <v>100</v>
      </c>
      <c r="P89" s="40">
        <f t="shared" si="17"/>
        <v>100</v>
      </c>
      <c r="Q89" s="40">
        <f t="shared" si="18"/>
        <v>100</v>
      </c>
    </row>
    <row r="90" spans="1:20" ht="20.25" customHeight="1" x14ac:dyDescent="0.25">
      <c r="B90" s="45"/>
      <c r="C90" s="40" t="s">
        <v>260</v>
      </c>
      <c r="D90" s="86"/>
      <c r="E90" s="41">
        <f t="shared" si="19"/>
        <v>222.6</v>
      </c>
      <c r="F90" s="41">
        <f t="shared" si="19"/>
        <v>222.6</v>
      </c>
      <c r="G90" s="41">
        <f t="shared" si="23"/>
        <v>0</v>
      </c>
      <c r="H90" s="41">
        <f t="shared" si="23"/>
        <v>0</v>
      </c>
      <c r="I90" s="41">
        <f t="shared" si="23"/>
        <v>0</v>
      </c>
      <c r="J90" s="41">
        <f t="shared" si="23"/>
        <v>0</v>
      </c>
      <c r="K90" s="41">
        <v>222.6</v>
      </c>
      <c r="L90" s="41">
        <v>222.6</v>
      </c>
      <c r="M90" s="41">
        <v>0</v>
      </c>
      <c r="N90" s="41">
        <v>0</v>
      </c>
      <c r="O90" s="41">
        <v>100</v>
      </c>
      <c r="P90" s="40">
        <f t="shared" si="17"/>
        <v>100</v>
      </c>
      <c r="Q90" s="40">
        <f t="shared" si="18"/>
        <v>100</v>
      </c>
    </row>
    <row r="91" spans="1:20" ht="26.25" customHeight="1" x14ac:dyDescent="0.25">
      <c r="B91" s="45"/>
      <c r="C91" s="40" t="s">
        <v>261</v>
      </c>
      <c r="D91" s="86"/>
      <c r="E91" s="41">
        <f t="shared" si="19"/>
        <v>129.30000000000001</v>
      </c>
      <c r="F91" s="41">
        <f t="shared" si="19"/>
        <v>129.30000000000001</v>
      </c>
      <c r="G91" s="41">
        <f t="shared" si="23"/>
        <v>0</v>
      </c>
      <c r="H91" s="41">
        <f t="shared" si="23"/>
        <v>0</v>
      </c>
      <c r="I91" s="41">
        <f t="shared" si="23"/>
        <v>0</v>
      </c>
      <c r="J91" s="41">
        <f t="shared" si="23"/>
        <v>0</v>
      </c>
      <c r="K91" s="41">
        <v>129.30000000000001</v>
      </c>
      <c r="L91" s="41">
        <v>129.30000000000001</v>
      </c>
      <c r="M91" s="41">
        <v>0</v>
      </c>
      <c r="N91" s="41">
        <v>0</v>
      </c>
      <c r="O91" s="41">
        <v>100</v>
      </c>
      <c r="P91" s="40">
        <f t="shared" si="17"/>
        <v>100</v>
      </c>
      <c r="Q91" s="40">
        <f t="shared" si="18"/>
        <v>100</v>
      </c>
    </row>
    <row r="92" spans="1:20" ht="90" x14ac:dyDescent="0.25">
      <c r="A92" s="1">
        <v>13</v>
      </c>
      <c r="B92" s="45">
        <v>2</v>
      </c>
      <c r="C92" s="40" t="s">
        <v>262</v>
      </c>
      <c r="D92" s="40" t="s">
        <v>116</v>
      </c>
      <c r="E92" s="43">
        <f t="shared" si="19"/>
        <v>0</v>
      </c>
      <c r="F92" s="41">
        <f t="shared" si="19"/>
        <v>0</v>
      </c>
      <c r="G92" s="41">
        <v>0</v>
      </c>
      <c r="H92" s="41">
        <v>0</v>
      </c>
      <c r="I92" s="41">
        <v>0</v>
      </c>
      <c r="J92" s="41">
        <v>0</v>
      </c>
      <c r="K92" s="41">
        <v>0</v>
      </c>
      <c r="L92" s="41">
        <v>0</v>
      </c>
      <c r="M92" s="41">
        <v>0</v>
      </c>
      <c r="N92" s="41">
        <v>0</v>
      </c>
      <c r="O92" s="41">
        <v>100</v>
      </c>
      <c r="P92" s="40" t="e">
        <f t="shared" si="17"/>
        <v>#DIV/0!</v>
      </c>
      <c r="Q92" s="40" t="e">
        <f t="shared" si="18"/>
        <v>#DIV/0!</v>
      </c>
    </row>
    <row r="93" spans="1:20" ht="90" x14ac:dyDescent="0.25">
      <c r="A93" s="1">
        <v>14</v>
      </c>
      <c r="B93" s="45">
        <v>3</v>
      </c>
      <c r="C93" s="40" t="s">
        <v>263</v>
      </c>
      <c r="D93" s="40" t="s">
        <v>116</v>
      </c>
      <c r="E93" s="43">
        <f t="shared" si="19"/>
        <v>0</v>
      </c>
      <c r="F93" s="41">
        <f t="shared" si="19"/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100</v>
      </c>
      <c r="P93" s="40" t="e">
        <f t="shared" si="17"/>
        <v>#DIV/0!</v>
      </c>
      <c r="Q93" s="40" t="e">
        <f t="shared" si="18"/>
        <v>#DIV/0!</v>
      </c>
    </row>
    <row r="94" spans="1:20" ht="63" customHeight="1" x14ac:dyDescent="0.25">
      <c r="A94" s="1">
        <v>15</v>
      </c>
      <c r="B94" s="45">
        <v>4</v>
      </c>
      <c r="C94" s="40" t="s">
        <v>264</v>
      </c>
      <c r="D94" s="40" t="s">
        <v>116</v>
      </c>
      <c r="E94" s="43">
        <f t="shared" si="19"/>
        <v>0</v>
      </c>
      <c r="F94" s="41">
        <f t="shared" si="19"/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100</v>
      </c>
      <c r="P94" s="40" t="e">
        <f t="shared" si="17"/>
        <v>#DIV/0!</v>
      </c>
      <c r="Q94" s="40" t="e">
        <f t="shared" si="18"/>
        <v>#DIV/0!</v>
      </c>
    </row>
    <row r="95" spans="1:20" s="47" customFormat="1" ht="11.25" customHeight="1" x14ac:dyDescent="0.25">
      <c r="A95" s="60"/>
      <c r="B95" s="81" t="s">
        <v>89</v>
      </c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</row>
    <row r="96" spans="1:20" ht="15.75" customHeight="1" x14ac:dyDescent="0.25">
      <c r="B96" s="45"/>
      <c r="C96" s="40" t="s">
        <v>14</v>
      </c>
      <c r="D96" s="40"/>
      <c r="E96" s="41">
        <f>E97+E124+E125+E126</f>
        <v>44006.8</v>
      </c>
      <c r="F96" s="41">
        <f t="shared" ref="F96:N96" si="25">F97+F124+F125+F126</f>
        <v>44006.8</v>
      </c>
      <c r="G96" s="41">
        <f t="shared" si="25"/>
        <v>1575.3</v>
      </c>
      <c r="H96" s="41">
        <f t="shared" si="25"/>
        <v>1575.3</v>
      </c>
      <c r="I96" s="41">
        <f t="shared" si="25"/>
        <v>33442.800000000003</v>
      </c>
      <c r="J96" s="41">
        <f t="shared" si="25"/>
        <v>33442.800000000003</v>
      </c>
      <c r="K96" s="41">
        <f t="shared" si="25"/>
        <v>8988.7000000000007</v>
      </c>
      <c r="L96" s="41">
        <f t="shared" si="25"/>
        <v>8988.7000000000007</v>
      </c>
      <c r="M96" s="41">
        <f t="shared" si="25"/>
        <v>0</v>
      </c>
      <c r="N96" s="41">
        <f t="shared" si="25"/>
        <v>0</v>
      </c>
      <c r="O96" s="41">
        <v>100</v>
      </c>
      <c r="P96" s="40">
        <f t="shared" ref="P96:P126" si="26">F96/E96*100</f>
        <v>100</v>
      </c>
      <c r="Q96" s="40">
        <f t="shared" ref="Q96:Q126" si="27">P96/O96%</f>
        <v>100</v>
      </c>
      <c r="R96" s="40"/>
      <c r="S96" s="40"/>
      <c r="T96" s="40"/>
    </row>
    <row r="97" spans="1:20" ht="30.75" customHeight="1" x14ac:dyDescent="0.25">
      <c r="A97" s="1">
        <v>19</v>
      </c>
      <c r="B97" s="45">
        <v>1</v>
      </c>
      <c r="C97" s="40" t="s">
        <v>90</v>
      </c>
      <c r="D97" s="86" t="s">
        <v>91</v>
      </c>
      <c r="E97" s="41">
        <f>E98+E105+E115+E117+E119</f>
        <v>44006.8</v>
      </c>
      <c r="F97" s="41">
        <f t="shared" ref="F97:N97" si="28">F98+F105+F115+F117+F119</f>
        <v>44006.8</v>
      </c>
      <c r="G97" s="41">
        <f t="shared" si="28"/>
        <v>1575.3</v>
      </c>
      <c r="H97" s="41">
        <f t="shared" si="28"/>
        <v>1575.3</v>
      </c>
      <c r="I97" s="41">
        <f t="shared" si="28"/>
        <v>33442.800000000003</v>
      </c>
      <c r="J97" s="41">
        <f t="shared" si="28"/>
        <v>33442.800000000003</v>
      </c>
      <c r="K97" s="41">
        <f t="shared" si="28"/>
        <v>8988.7000000000007</v>
      </c>
      <c r="L97" s="41">
        <f t="shared" si="28"/>
        <v>8988.7000000000007</v>
      </c>
      <c r="M97" s="41">
        <f t="shared" si="28"/>
        <v>0</v>
      </c>
      <c r="N97" s="41">
        <f t="shared" si="28"/>
        <v>0</v>
      </c>
      <c r="O97" s="41">
        <v>100</v>
      </c>
      <c r="P97" s="40">
        <f t="shared" si="26"/>
        <v>100</v>
      </c>
      <c r="Q97" s="40">
        <f t="shared" si="27"/>
        <v>100</v>
      </c>
      <c r="R97" s="40"/>
      <c r="S97" s="40"/>
      <c r="T97" s="40"/>
    </row>
    <row r="98" spans="1:20" ht="32.25" customHeight="1" x14ac:dyDescent="0.25">
      <c r="B98" s="45" t="s">
        <v>92</v>
      </c>
      <c r="C98" s="40" t="s">
        <v>93</v>
      </c>
      <c r="D98" s="86"/>
      <c r="E98" s="41">
        <f>G98+I98+K98+M98</f>
        <v>3761.3</v>
      </c>
      <c r="F98" s="41">
        <f>H98+J98+L98+N98</f>
        <v>3761.3</v>
      </c>
      <c r="G98" s="41">
        <f>G99+G100+G101+G102+G103+G104</f>
        <v>113.3</v>
      </c>
      <c r="H98" s="41">
        <f t="shared" ref="H98:N98" si="29">H99+H100+H101+H102+H103+H104</f>
        <v>113.3</v>
      </c>
      <c r="I98" s="41">
        <f t="shared" si="29"/>
        <v>10</v>
      </c>
      <c r="J98" s="41">
        <f t="shared" si="29"/>
        <v>10</v>
      </c>
      <c r="K98" s="41">
        <f t="shared" si="29"/>
        <v>3638</v>
      </c>
      <c r="L98" s="41">
        <f t="shared" si="29"/>
        <v>3638</v>
      </c>
      <c r="M98" s="41">
        <f t="shared" si="29"/>
        <v>0</v>
      </c>
      <c r="N98" s="41">
        <f t="shared" si="29"/>
        <v>0</v>
      </c>
      <c r="O98" s="41">
        <v>100</v>
      </c>
      <c r="P98" s="40">
        <f t="shared" si="26"/>
        <v>100</v>
      </c>
      <c r="Q98" s="40">
        <f t="shared" si="27"/>
        <v>100</v>
      </c>
      <c r="R98" s="40"/>
      <c r="S98" s="40"/>
      <c r="T98" s="40"/>
    </row>
    <row r="99" spans="1:20" ht="44.25" customHeight="1" x14ac:dyDescent="0.25">
      <c r="B99" s="45"/>
      <c r="C99" s="40" t="s">
        <v>94</v>
      </c>
      <c r="D99" s="86"/>
      <c r="E99" s="41">
        <f t="shared" ref="E99:F121" si="30">G99+I99+K99+M99</f>
        <v>967</v>
      </c>
      <c r="F99" s="41">
        <f t="shared" si="30"/>
        <v>967</v>
      </c>
      <c r="G99" s="41">
        <v>0</v>
      </c>
      <c r="H99" s="41">
        <v>0</v>
      </c>
      <c r="I99" s="41">
        <v>0</v>
      </c>
      <c r="J99" s="41">
        <v>0</v>
      </c>
      <c r="K99" s="41">
        <v>967</v>
      </c>
      <c r="L99" s="41">
        <v>967</v>
      </c>
      <c r="M99" s="41">
        <v>0</v>
      </c>
      <c r="N99" s="41">
        <v>0</v>
      </c>
      <c r="O99" s="41">
        <v>100</v>
      </c>
      <c r="P99" s="40">
        <f t="shared" si="26"/>
        <v>100</v>
      </c>
      <c r="Q99" s="40">
        <f t="shared" si="27"/>
        <v>100</v>
      </c>
      <c r="R99" s="40"/>
      <c r="S99" s="40"/>
      <c r="T99" s="40"/>
    </row>
    <row r="100" spans="1:20" ht="31.5" customHeight="1" x14ac:dyDescent="0.25">
      <c r="B100" s="45"/>
      <c r="C100" s="40" t="s">
        <v>95</v>
      </c>
      <c r="D100" s="86"/>
      <c r="E100" s="41">
        <f t="shared" si="30"/>
        <v>2111.1</v>
      </c>
      <c r="F100" s="41">
        <f t="shared" si="30"/>
        <v>2111.1</v>
      </c>
      <c r="G100" s="41">
        <v>0</v>
      </c>
      <c r="H100" s="41">
        <v>0</v>
      </c>
      <c r="I100" s="41">
        <v>0</v>
      </c>
      <c r="J100" s="41">
        <v>0</v>
      </c>
      <c r="K100" s="41">
        <v>2111.1</v>
      </c>
      <c r="L100" s="41">
        <v>2111.1</v>
      </c>
      <c r="M100" s="41">
        <v>0</v>
      </c>
      <c r="N100" s="41">
        <v>0</v>
      </c>
      <c r="O100" s="41">
        <v>100</v>
      </c>
      <c r="P100" s="40">
        <f t="shared" si="26"/>
        <v>100</v>
      </c>
      <c r="Q100" s="40">
        <f t="shared" si="27"/>
        <v>100</v>
      </c>
      <c r="R100" s="40"/>
      <c r="S100" s="40"/>
      <c r="T100" s="40"/>
    </row>
    <row r="101" spans="1:20" ht="43.5" customHeight="1" x14ac:dyDescent="0.25">
      <c r="B101" s="45"/>
      <c r="C101" s="40" t="s">
        <v>96</v>
      </c>
      <c r="D101" s="86"/>
      <c r="E101" s="41">
        <f t="shared" si="30"/>
        <v>113.3</v>
      </c>
      <c r="F101" s="41">
        <f t="shared" si="30"/>
        <v>113.3</v>
      </c>
      <c r="G101" s="41">
        <v>113.3</v>
      </c>
      <c r="H101" s="41">
        <v>113.3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100</v>
      </c>
      <c r="P101" s="40">
        <f t="shared" si="26"/>
        <v>100</v>
      </c>
      <c r="Q101" s="40">
        <f t="shared" si="27"/>
        <v>100</v>
      </c>
      <c r="R101" s="40"/>
      <c r="S101" s="40"/>
      <c r="T101" s="40"/>
    </row>
    <row r="102" spans="1:20" ht="46.5" customHeight="1" x14ac:dyDescent="0.25">
      <c r="B102" s="45"/>
      <c r="C102" s="40" t="s">
        <v>97</v>
      </c>
      <c r="D102" s="86"/>
      <c r="E102" s="41">
        <f t="shared" si="30"/>
        <v>10</v>
      </c>
      <c r="F102" s="41">
        <f t="shared" si="30"/>
        <v>10</v>
      </c>
      <c r="G102" s="41">
        <v>0</v>
      </c>
      <c r="H102" s="41">
        <v>0</v>
      </c>
      <c r="I102" s="41">
        <v>10</v>
      </c>
      <c r="J102" s="41">
        <v>10</v>
      </c>
      <c r="K102" s="41">
        <v>0</v>
      </c>
      <c r="L102" s="41">
        <v>0</v>
      </c>
      <c r="M102" s="41">
        <v>0</v>
      </c>
      <c r="N102" s="41">
        <v>0</v>
      </c>
      <c r="O102" s="41">
        <v>100</v>
      </c>
      <c r="P102" s="40">
        <f t="shared" si="26"/>
        <v>100</v>
      </c>
      <c r="Q102" s="40">
        <f t="shared" si="27"/>
        <v>100</v>
      </c>
      <c r="R102" s="40"/>
      <c r="S102" s="40"/>
      <c r="T102" s="40"/>
    </row>
    <row r="103" spans="1:20" ht="54.75" customHeight="1" x14ac:dyDescent="0.25">
      <c r="B103" s="45"/>
      <c r="C103" s="40" t="s">
        <v>99</v>
      </c>
      <c r="D103" s="86"/>
      <c r="E103" s="41">
        <f t="shared" si="30"/>
        <v>286.3</v>
      </c>
      <c r="F103" s="41">
        <f t="shared" si="30"/>
        <v>286.3</v>
      </c>
      <c r="G103" s="41">
        <v>0</v>
      </c>
      <c r="H103" s="41">
        <v>0</v>
      </c>
      <c r="I103" s="41">
        <v>0</v>
      </c>
      <c r="J103" s="41">
        <v>0</v>
      </c>
      <c r="K103" s="41">
        <v>286.3</v>
      </c>
      <c r="L103" s="41">
        <v>286.3</v>
      </c>
      <c r="M103" s="41">
        <v>0</v>
      </c>
      <c r="N103" s="41">
        <v>0</v>
      </c>
      <c r="O103" s="41">
        <v>100</v>
      </c>
      <c r="P103" s="40">
        <f t="shared" si="26"/>
        <v>100</v>
      </c>
      <c r="Q103" s="40">
        <f t="shared" si="27"/>
        <v>100</v>
      </c>
      <c r="R103" s="40"/>
      <c r="S103" s="40"/>
      <c r="T103" s="40"/>
    </row>
    <row r="104" spans="1:20" ht="45.75" customHeight="1" x14ac:dyDescent="0.25">
      <c r="B104" s="45"/>
      <c r="C104" s="53" t="s">
        <v>352</v>
      </c>
      <c r="D104" s="86"/>
      <c r="E104" s="41">
        <f t="shared" si="30"/>
        <v>273.60000000000002</v>
      </c>
      <c r="F104" s="41">
        <f t="shared" si="30"/>
        <v>273.60000000000002</v>
      </c>
      <c r="G104" s="41">
        <v>0</v>
      </c>
      <c r="H104" s="41">
        <v>0</v>
      </c>
      <c r="I104" s="41">
        <v>0</v>
      </c>
      <c r="J104" s="41">
        <v>0</v>
      </c>
      <c r="K104" s="41">
        <v>273.60000000000002</v>
      </c>
      <c r="L104" s="41">
        <v>273.60000000000002</v>
      </c>
      <c r="M104" s="41">
        <v>0</v>
      </c>
      <c r="N104" s="41">
        <v>0</v>
      </c>
      <c r="O104" s="41">
        <v>100</v>
      </c>
      <c r="P104" s="40">
        <f t="shared" si="26"/>
        <v>100</v>
      </c>
      <c r="Q104" s="40">
        <f t="shared" si="27"/>
        <v>100</v>
      </c>
      <c r="R104" s="40"/>
      <c r="S104" s="40"/>
      <c r="T104" s="40"/>
    </row>
    <row r="105" spans="1:20" ht="30.75" customHeight="1" x14ac:dyDescent="0.25">
      <c r="B105" s="45">
        <v>1.2</v>
      </c>
      <c r="C105" s="40" t="s">
        <v>100</v>
      </c>
      <c r="D105" s="86"/>
      <c r="E105" s="41">
        <v>13351.1</v>
      </c>
      <c r="F105" s="41">
        <v>13351.1</v>
      </c>
      <c r="G105" s="41">
        <f>G106+G107+G108+G109+G110+G111+G112+G113+G114</f>
        <v>0</v>
      </c>
      <c r="H105" s="41">
        <f t="shared" ref="H105:N105" si="31">H106+H107+H108+H109+H110+H111+H112+H113+H114</f>
        <v>0</v>
      </c>
      <c r="I105" s="41">
        <f t="shared" si="31"/>
        <v>10362.6</v>
      </c>
      <c r="J105" s="41">
        <f t="shared" si="31"/>
        <v>10362.6</v>
      </c>
      <c r="K105" s="41">
        <f t="shared" si="31"/>
        <v>2988.5</v>
      </c>
      <c r="L105" s="41">
        <f t="shared" si="31"/>
        <v>2988.5</v>
      </c>
      <c r="M105" s="41">
        <f t="shared" si="31"/>
        <v>0</v>
      </c>
      <c r="N105" s="41">
        <f t="shared" si="31"/>
        <v>0</v>
      </c>
      <c r="O105" s="41">
        <v>100</v>
      </c>
      <c r="P105" s="40">
        <f t="shared" si="26"/>
        <v>100</v>
      </c>
      <c r="Q105" s="40">
        <f t="shared" si="27"/>
        <v>100</v>
      </c>
      <c r="R105" s="40"/>
      <c r="S105" s="40"/>
      <c r="T105" s="40"/>
    </row>
    <row r="106" spans="1:20" ht="24.75" customHeight="1" x14ac:dyDescent="0.25">
      <c r="B106" s="45"/>
      <c r="C106" s="40" t="s">
        <v>101</v>
      </c>
      <c r="D106" s="86"/>
      <c r="E106" s="41">
        <f t="shared" si="30"/>
        <v>614.5</v>
      </c>
      <c r="F106" s="41">
        <f t="shared" si="30"/>
        <v>614.5</v>
      </c>
      <c r="G106" s="41">
        <v>0</v>
      </c>
      <c r="H106" s="41">
        <v>0</v>
      </c>
      <c r="I106" s="41">
        <v>92.5</v>
      </c>
      <c r="J106" s="41">
        <v>92.5</v>
      </c>
      <c r="K106" s="41">
        <v>522</v>
      </c>
      <c r="L106" s="41">
        <v>522</v>
      </c>
      <c r="M106" s="41">
        <v>0</v>
      </c>
      <c r="N106" s="41">
        <v>0</v>
      </c>
      <c r="O106" s="41">
        <v>100</v>
      </c>
      <c r="P106" s="40">
        <f t="shared" si="26"/>
        <v>100</v>
      </c>
      <c r="Q106" s="40">
        <f t="shared" si="27"/>
        <v>100</v>
      </c>
    </row>
    <row r="107" spans="1:20" ht="46.5" customHeight="1" x14ac:dyDescent="0.25">
      <c r="B107" s="45"/>
      <c r="C107" s="40" t="s">
        <v>102</v>
      </c>
      <c r="D107" s="86"/>
      <c r="E107" s="41">
        <f t="shared" si="30"/>
        <v>20.5</v>
      </c>
      <c r="F107" s="41">
        <f t="shared" si="30"/>
        <v>20.5</v>
      </c>
      <c r="G107" s="41">
        <v>0</v>
      </c>
      <c r="H107" s="41">
        <v>0</v>
      </c>
      <c r="I107" s="41">
        <v>0</v>
      </c>
      <c r="J107" s="41">
        <v>0</v>
      </c>
      <c r="K107" s="41">
        <v>20.5</v>
      </c>
      <c r="L107" s="41">
        <v>20.5</v>
      </c>
      <c r="M107" s="41">
        <v>0</v>
      </c>
      <c r="N107" s="41">
        <v>0</v>
      </c>
      <c r="O107" s="41">
        <v>100</v>
      </c>
      <c r="P107" s="40">
        <f t="shared" si="26"/>
        <v>100</v>
      </c>
      <c r="Q107" s="40">
        <f t="shared" si="27"/>
        <v>100</v>
      </c>
    </row>
    <row r="108" spans="1:20" ht="32.25" customHeight="1" x14ac:dyDescent="0.25">
      <c r="B108" s="45"/>
      <c r="C108" s="40" t="s">
        <v>103</v>
      </c>
      <c r="D108" s="86"/>
      <c r="E108" s="41">
        <f t="shared" si="30"/>
        <v>113</v>
      </c>
      <c r="F108" s="41">
        <f t="shared" si="30"/>
        <v>113</v>
      </c>
      <c r="G108" s="41">
        <v>0</v>
      </c>
      <c r="H108" s="41">
        <v>0</v>
      </c>
      <c r="I108" s="41">
        <v>87</v>
      </c>
      <c r="J108" s="41">
        <v>87</v>
      </c>
      <c r="K108" s="41">
        <v>26</v>
      </c>
      <c r="L108" s="41">
        <v>26</v>
      </c>
      <c r="M108" s="41">
        <v>0</v>
      </c>
      <c r="N108" s="41">
        <v>0</v>
      </c>
      <c r="O108" s="41">
        <v>100</v>
      </c>
      <c r="P108" s="38">
        <f t="shared" si="26"/>
        <v>100</v>
      </c>
      <c r="Q108" s="38">
        <f t="shared" si="27"/>
        <v>100</v>
      </c>
      <c r="T108" s="40"/>
    </row>
    <row r="109" spans="1:20" ht="33.75" customHeight="1" x14ac:dyDescent="0.25">
      <c r="B109" s="45"/>
      <c r="C109" s="40" t="s">
        <v>104</v>
      </c>
      <c r="D109" s="86"/>
      <c r="E109" s="41">
        <f t="shared" si="30"/>
        <v>11875.6</v>
      </c>
      <c r="F109" s="41">
        <f t="shared" si="30"/>
        <v>11875.6</v>
      </c>
      <c r="G109" s="41">
        <v>0</v>
      </c>
      <c r="H109" s="41">
        <v>0</v>
      </c>
      <c r="I109" s="41">
        <v>10183.1</v>
      </c>
      <c r="J109" s="41">
        <v>10183.1</v>
      </c>
      <c r="K109" s="41">
        <v>1692.5</v>
      </c>
      <c r="L109" s="41">
        <v>1692.5</v>
      </c>
      <c r="M109" s="41">
        <v>0</v>
      </c>
      <c r="N109" s="41">
        <v>0</v>
      </c>
      <c r="O109" s="41">
        <v>100</v>
      </c>
      <c r="P109" s="38">
        <f t="shared" si="26"/>
        <v>100</v>
      </c>
      <c r="Q109" s="38">
        <f t="shared" si="27"/>
        <v>100</v>
      </c>
      <c r="T109" s="40"/>
    </row>
    <row r="110" spans="1:20" ht="46.5" customHeight="1" x14ac:dyDescent="0.25">
      <c r="B110" s="45"/>
      <c r="C110" s="40" t="s">
        <v>105</v>
      </c>
      <c r="D110" s="86"/>
      <c r="E110" s="41">
        <f t="shared" si="30"/>
        <v>717.9</v>
      </c>
      <c r="F110" s="41">
        <f t="shared" si="30"/>
        <v>717.9</v>
      </c>
      <c r="G110" s="41">
        <v>0</v>
      </c>
      <c r="H110" s="41">
        <v>0</v>
      </c>
      <c r="I110" s="41">
        <v>0</v>
      </c>
      <c r="J110" s="41">
        <v>0</v>
      </c>
      <c r="K110" s="41">
        <v>717.9</v>
      </c>
      <c r="L110" s="41">
        <v>717.9</v>
      </c>
      <c r="M110" s="41">
        <v>0</v>
      </c>
      <c r="N110" s="41">
        <v>0</v>
      </c>
      <c r="O110" s="41">
        <v>100</v>
      </c>
      <c r="P110" s="38">
        <f t="shared" si="26"/>
        <v>100</v>
      </c>
      <c r="Q110" s="40">
        <f t="shared" si="27"/>
        <v>100</v>
      </c>
      <c r="T110" s="40"/>
    </row>
    <row r="111" spans="1:20" ht="14.25" customHeight="1" x14ac:dyDescent="0.25">
      <c r="B111" s="45"/>
      <c r="C111" s="38" t="s">
        <v>106</v>
      </c>
      <c r="D111" s="86"/>
      <c r="E111" s="41">
        <f t="shared" si="30"/>
        <v>9.6</v>
      </c>
      <c r="F111" s="41">
        <f t="shared" si="30"/>
        <v>9.6</v>
      </c>
      <c r="G111" s="41">
        <v>0</v>
      </c>
      <c r="H111" s="41">
        <v>0</v>
      </c>
      <c r="I111" s="41">
        <v>0</v>
      </c>
      <c r="J111" s="41">
        <v>0</v>
      </c>
      <c r="K111" s="41">
        <v>9.6</v>
      </c>
      <c r="L111" s="41">
        <v>9.6</v>
      </c>
      <c r="M111" s="41">
        <v>0</v>
      </c>
      <c r="N111" s="41">
        <v>0</v>
      </c>
      <c r="O111" s="41">
        <v>100</v>
      </c>
      <c r="P111" s="38">
        <f t="shared" si="26"/>
        <v>100</v>
      </c>
      <c r="Q111" s="40">
        <f t="shared" si="27"/>
        <v>100</v>
      </c>
      <c r="T111" s="40"/>
    </row>
    <row r="112" spans="1:20" ht="14.25" customHeight="1" x14ac:dyDescent="0.25">
      <c r="B112" s="45"/>
      <c r="C112" s="54" t="s">
        <v>107</v>
      </c>
      <c r="D112" s="86"/>
      <c r="E112" s="41">
        <f t="shared" si="30"/>
        <v>0</v>
      </c>
      <c r="F112" s="41">
        <f t="shared" si="30"/>
        <v>0</v>
      </c>
      <c r="G112" s="41">
        <v>0</v>
      </c>
      <c r="H112" s="41">
        <v>0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  <c r="N112" s="41">
        <v>0</v>
      </c>
      <c r="O112" s="41">
        <v>100</v>
      </c>
      <c r="P112" s="38" t="e">
        <f t="shared" si="26"/>
        <v>#DIV/0!</v>
      </c>
      <c r="Q112" s="40" t="e">
        <f t="shared" si="27"/>
        <v>#DIV/0!</v>
      </c>
      <c r="T112" s="40"/>
    </row>
    <row r="113" spans="1:20" ht="21" customHeight="1" x14ac:dyDescent="0.25">
      <c r="B113" s="45"/>
      <c r="C113" s="40" t="s">
        <v>108</v>
      </c>
      <c r="D113" s="86"/>
      <c r="E113" s="41">
        <f t="shared" si="30"/>
        <v>0</v>
      </c>
      <c r="F113" s="41">
        <f>H113+J113+L113+N113</f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0</v>
      </c>
      <c r="O113" s="41">
        <v>100</v>
      </c>
      <c r="P113" s="38" t="e">
        <f t="shared" si="26"/>
        <v>#DIV/0!</v>
      </c>
      <c r="Q113" s="40" t="e">
        <f t="shared" si="27"/>
        <v>#DIV/0!</v>
      </c>
      <c r="T113" s="40"/>
    </row>
    <row r="114" spans="1:20" ht="10.5" customHeight="1" x14ac:dyDescent="0.25">
      <c r="B114" s="45"/>
      <c r="C114" s="40" t="s">
        <v>274</v>
      </c>
      <c r="D114" s="86"/>
      <c r="E114" s="41">
        <f t="shared" si="30"/>
        <v>0</v>
      </c>
      <c r="F114" s="41">
        <f t="shared" si="30"/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100</v>
      </c>
      <c r="P114" s="38" t="e">
        <f t="shared" si="26"/>
        <v>#DIV/0!</v>
      </c>
      <c r="Q114" s="40" t="e">
        <f t="shared" si="27"/>
        <v>#DIV/0!</v>
      </c>
      <c r="T114" s="40"/>
    </row>
    <row r="115" spans="1:20" ht="23.25" customHeight="1" x14ac:dyDescent="0.25">
      <c r="B115" s="45">
        <v>5</v>
      </c>
      <c r="C115" s="40" t="s">
        <v>109</v>
      </c>
      <c r="D115" s="86"/>
      <c r="E115" s="41">
        <f t="shared" si="30"/>
        <v>90.8</v>
      </c>
      <c r="F115" s="41">
        <f>H115+J115+L115+N115</f>
        <v>90.8</v>
      </c>
      <c r="G115" s="41">
        <f>G116</f>
        <v>0</v>
      </c>
      <c r="H115" s="41">
        <f t="shared" ref="H115:L115" si="32">H116</f>
        <v>0</v>
      </c>
      <c r="I115" s="41">
        <f t="shared" si="32"/>
        <v>0</v>
      </c>
      <c r="J115" s="41">
        <f t="shared" si="32"/>
        <v>0</v>
      </c>
      <c r="K115" s="41">
        <f t="shared" si="32"/>
        <v>90.8</v>
      </c>
      <c r="L115" s="41">
        <f t="shared" si="32"/>
        <v>90.8</v>
      </c>
      <c r="M115" s="41">
        <v>0</v>
      </c>
      <c r="N115" s="41">
        <v>0</v>
      </c>
      <c r="O115" s="41">
        <v>100</v>
      </c>
      <c r="P115" s="38">
        <f t="shared" si="26"/>
        <v>100</v>
      </c>
      <c r="Q115" s="40">
        <f t="shared" si="27"/>
        <v>100</v>
      </c>
      <c r="T115" s="40"/>
    </row>
    <row r="116" spans="1:20" ht="21.75" customHeight="1" x14ac:dyDescent="0.25">
      <c r="B116" s="45"/>
      <c r="C116" s="40" t="s">
        <v>110</v>
      </c>
      <c r="D116" s="86"/>
      <c r="E116" s="41">
        <f t="shared" si="30"/>
        <v>90.8</v>
      </c>
      <c r="F116" s="41">
        <v>81.5</v>
      </c>
      <c r="G116" s="41">
        <v>0</v>
      </c>
      <c r="H116" s="41">
        <v>0</v>
      </c>
      <c r="I116" s="41">
        <v>0</v>
      </c>
      <c r="J116" s="41">
        <v>0</v>
      </c>
      <c r="K116" s="41">
        <v>90.8</v>
      </c>
      <c r="L116" s="41">
        <v>90.8</v>
      </c>
      <c r="M116" s="41">
        <v>0</v>
      </c>
      <c r="N116" s="41">
        <v>0</v>
      </c>
      <c r="O116" s="41">
        <v>100</v>
      </c>
      <c r="P116" s="38">
        <f t="shared" si="26"/>
        <v>89.757709251101332</v>
      </c>
      <c r="Q116" s="40">
        <f t="shared" si="27"/>
        <v>89.757709251101332</v>
      </c>
    </row>
    <row r="117" spans="1:20" ht="25.5" customHeight="1" x14ac:dyDescent="0.25">
      <c r="B117" s="45">
        <v>6</v>
      </c>
      <c r="C117" s="40" t="s">
        <v>111</v>
      </c>
      <c r="D117" s="86"/>
      <c r="E117" s="41">
        <f t="shared" si="30"/>
        <v>169.29999999999998</v>
      </c>
      <c r="F117" s="41">
        <f t="shared" si="30"/>
        <v>169.29999999999998</v>
      </c>
      <c r="G117" s="41">
        <f>G118</f>
        <v>0</v>
      </c>
      <c r="H117" s="41">
        <f t="shared" ref="H117:N117" si="33">H118</f>
        <v>0</v>
      </c>
      <c r="I117" s="41">
        <f t="shared" si="33"/>
        <v>161.6</v>
      </c>
      <c r="J117" s="41">
        <f t="shared" si="33"/>
        <v>161.6</v>
      </c>
      <c r="K117" s="41">
        <f t="shared" si="33"/>
        <v>7.7</v>
      </c>
      <c r="L117" s="41">
        <f t="shared" si="33"/>
        <v>7.7</v>
      </c>
      <c r="M117" s="41">
        <f t="shared" si="33"/>
        <v>0</v>
      </c>
      <c r="N117" s="41">
        <f t="shared" si="33"/>
        <v>0</v>
      </c>
      <c r="O117" s="41">
        <v>100</v>
      </c>
      <c r="P117" s="38">
        <f t="shared" si="26"/>
        <v>100</v>
      </c>
      <c r="Q117" s="40">
        <f t="shared" si="27"/>
        <v>100</v>
      </c>
    </row>
    <row r="118" spans="1:20" ht="26.25" customHeight="1" x14ac:dyDescent="0.25">
      <c r="B118" s="45"/>
      <c r="C118" s="40" t="s">
        <v>112</v>
      </c>
      <c r="D118" s="86"/>
      <c r="E118" s="41">
        <f t="shared" si="30"/>
        <v>169.29999999999998</v>
      </c>
      <c r="F118" s="41">
        <f t="shared" si="30"/>
        <v>169.29999999999998</v>
      </c>
      <c r="G118" s="41">
        <v>0</v>
      </c>
      <c r="H118" s="41">
        <v>0</v>
      </c>
      <c r="I118" s="41">
        <v>161.6</v>
      </c>
      <c r="J118" s="41">
        <v>161.6</v>
      </c>
      <c r="K118" s="41">
        <v>7.7</v>
      </c>
      <c r="L118" s="41">
        <v>7.7</v>
      </c>
      <c r="M118" s="41">
        <v>0</v>
      </c>
      <c r="N118" s="41">
        <v>0</v>
      </c>
      <c r="O118" s="41">
        <v>100</v>
      </c>
      <c r="P118" s="38">
        <f t="shared" si="26"/>
        <v>100</v>
      </c>
      <c r="Q118" s="40">
        <f t="shared" si="27"/>
        <v>100</v>
      </c>
    </row>
    <row r="119" spans="1:20" ht="23.25" customHeight="1" x14ac:dyDescent="0.25">
      <c r="B119" s="45">
        <v>3</v>
      </c>
      <c r="C119" s="40" t="s">
        <v>113</v>
      </c>
      <c r="D119" s="86"/>
      <c r="E119" s="41">
        <f t="shared" si="30"/>
        <v>26634.3</v>
      </c>
      <c r="F119" s="41">
        <f t="shared" si="30"/>
        <v>26634.3</v>
      </c>
      <c r="G119" s="41">
        <f>G120+G121+G122+G123</f>
        <v>1462</v>
      </c>
      <c r="H119" s="41">
        <f t="shared" ref="H119:N119" si="34">H120+H121+H122+H123</f>
        <v>1462</v>
      </c>
      <c r="I119" s="41">
        <f t="shared" si="34"/>
        <v>22908.6</v>
      </c>
      <c r="J119" s="41">
        <f t="shared" si="34"/>
        <v>22908.6</v>
      </c>
      <c r="K119" s="41">
        <f t="shared" si="34"/>
        <v>2263.7000000000003</v>
      </c>
      <c r="L119" s="41">
        <f t="shared" si="34"/>
        <v>2263.7000000000003</v>
      </c>
      <c r="M119" s="41">
        <f t="shared" si="34"/>
        <v>0</v>
      </c>
      <c r="N119" s="41">
        <f t="shared" si="34"/>
        <v>0</v>
      </c>
      <c r="O119" s="41">
        <v>100</v>
      </c>
      <c r="P119" s="38">
        <f t="shared" si="26"/>
        <v>100</v>
      </c>
      <c r="Q119" s="40">
        <f t="shared" si="27"/>
        <v>100</v>
      </c>
    </row>
    <row r="120" spans="1:20" ht="77.25" customHeight="1" x14ac:dyDescent="0.25">
      <c r="B120" s="45"/>
      <c r="C120" s="40" t="s">
        <v>114</v>
      </c>
      <c r="D120" s="86"/>
      <c r="E120" s="41">
        <f t="shared" si="30"/>
        <v>391.7</v>
      </c>
      <c r="F120" s="41">
        <f t="shared" si="30"/>
        <v>391.7</v>
      </c>
      <c r="G120" s="41">
        <v>0</v>
      </c>
      <c r="H120" s="41">
        <v>0</v>
      </c>
      <c r="I120" s="41">
        <v>0</v>
      </c>
      <c r="J120" s="41">
        <v>0</v>
      </c>
      <c r="K120" s="41">
        <v>391.7</v>
      </c>
      <c r="L120" s="41">
        <v>391.7</v>
      </c>
      <c r="M120" s="41">
        <f t="shared" ref="M120:N120" si="35">M121+M122+M123</f>
        <v>0</v>
      </c>
      <c r="N120" s="41">
        <f t="shared" si="35"/>
        <v>0</v>
      </c>
      <c r="O120" s="41">
        <v>100</v>
      </c>
      <c r="P120" s="38">
        <f t="shared" si="26"/>
        <v>100</v>
      </c>
      <c r="Q120" s="40">
        <f t="shared" si="27"/>
        <v>100</v>
      </c>
    </row>
    <row r="121" spans="1:20" ht="57.75" customHeight="1" x14ac:dyDescent="0.25">
      <c r="B121" s="45"/>
      <c r="C121" s="40" t="s">
        <v>275</v>
      </c>
      <c r="D121" s="40"/>
      <c r="E121" s="41">
        <f t="shared" si="30"/>
        <v>567.20000000000005</v>
      </c>
      <c r="F121" s="41">
        <f t="shared" si="30"/>
        <v>567.20000000000005</v>
      </c>
      <c r="G121" s="41">
        <v>0</v>
      </c>
      <c r="H121" s="41">
        <v>0</v>
      </c>
      <c r="I121" s="41">
        <v>0</v>
      </c>
      <c r="J121" s="41">
        <v>0</v>
      </c>
      <c r="K121" s="41">
        <v>567.20000000000005</v>
      </c>
      <c r="L121" s="41">
        <v>567.20000000000005</v>
      </c>
      <c r="M121" s="41">
        <v>0</v>
      </c>
      <c r="N121" s="41">
        <v>0</v>
      </c>
      <c r="O121" s="41">
        <v>100</v>
      </c>
      <c r="P121" s="38">
        <f t="shared" si="26"/>
        <v>100</v>
      </c>
      <c r="Q121" s="40">
        <f t="shared" si="27"/>
        <v>100</v>
      </c>
    </row>
    <row r="122" spans="1:20" ht="36.75" customHeight="1" x14ac:dyDescent="0.25">
      <c r="B122" s="45"/>
      <c r="C122" s="40" t="s">
        <v>445</v>
      </c>
      <c r="D122" s="40"/>
      <c r="E122" s="41">
        <v>1703.1</v>
      </c>
      <c r="F122" s="41">
        <v>1703.1</v>
      </c>
      <c r="G122" s="41">
        <v>1462</v>
      </c>
      <c r="H122" s="41">
        <v>1462</v>
      </c>
      <c r="I122" s="41">
        <v>238</v>
      </c>
      <c r="J122" s="41">
        <v>238</v>
      </c>
      <c r="K122" s="41">
        <v>3.1</v>
      </c>
      <c r="L122" s="41">
        <v>3.1</v>
      </c>
      <c r="M122" s="41">
        <v>0</v>
      </c>
      <c r="N122" s="41">
        <v>0</v>
      </c>
      <c r="O122" s="41">
        <v>100</v>
      </c>
      <c r="P122" s="38">
        <f t="shared" si="26"/>
        <v>100</v>
      </c>
      <c r="Q122" s="40">
        <f t="shared" si="27"/>
        <v>100</v>
      </c>
    </row>
    <row r="123" spans="1:20" ht="36.75" customHeight="1" x14ac:dyDescent="0.25">
      <c r="B123" s="45"/>
      <c r="C123" s="40" t="s">
        <v>276</v>
      </c>
      <c r="D123" s="40"/>
      <c r="E123" s="41">
        <f t="shared" ref="E123:F123" si="36">G123+I123+K123+M123</f>
        <v>23972.3</v>
      </c>
      <c r="F123" s="41">
        <f t="shared" si="36"/>
        <v>23972.3</v>
      </c>
      <c r="G123" s="41">
        <v>0</v>
      </c>
      <c r="H123" s="41">
        <v>0</v>
      </c>
      <c r="I123" s="41">
        <v>22670.6</v>
      </c>
      <c r="J123" s="41">
        <v>22670.6</v>
      </c>
      <c r="K123" s="41">
        <v>1301.7</v>
      </c>
      <c r="L123" s="41">
        <v>1301.7</v>
      </c>
      <c r="M123" s="41">
        <v>0</v>
      </c>
      <c r="N123" s="41">
        <v>0</v>
      </c>
      <c r="O123" s="41">
        <v>100</v>
      </c>
      <c r="P123" s="38">
        <f t="shared" si="26"/>
        <v>100</v>
      </c>
      <c r="Q123" s="40">
        <f t="shared" si="27"/>
        <v>100</v>
      </c>
    </row>
    <row r="124" spans="1:20" ht="65.25" customHeight="1" x14ac:dyDescent="0.25">
      <c r="A124" s="1">
        <v>20</v>
      </c>
      <c r="B124" s="45">
        <v>2</v>
      </c>
      <c r="C124" s="40" t="s">
        <v>115</v>
      </c>
      <c r="D124" s="40" t="s">
        <v>116</v>
      </c>
      <c r="E124" s="41">
        <f t="shared" ref="E124:E126" si="37">G124+I124+K124+M124</f>
        <v>0</v>
      </c>
      <c r="F124" s="41">
        <f t="shared" ref="F124:F126" si="38">H124+J124+L124+N124</f>
        <v>0</v>
      </c>
      <c r="G124" s="41"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100</v>
      </c>
      <c r="P124" s="40" t="e">
        <f t="shared" si="26"/>
        <v>#DIV/0!</v>
      </c>
      <c r="Q124" s="40" t="e">
        <f t="shared" si="27"/>
        <v>#DIV/0!</v>
      </c>
      <c r="R124" s="40"/>
      <c r="S124" s="40"/>
      <c r="T124" s="40"/>
    </row>
    <row r="125" spans="1:20" ht="66.75" customHeight="1" x14ac:dyDescent="0.25">
      <c r="A125" s="1">
        <v>21</v>
      </c>
      <c r="B125" s="45">
        <v>3</v>
      </c>
      <c r="C125" s="40" t="s">
        <v>117</v>
      </c>
      <c r="D125" s="40" t="s">
        <v>116</v>
      </c>
      <c r="E125" s="41">
        <f t="shared" si="37"/>
        <v>0</v>
      </c>
      <c r="F125" s="41">
        <f t="shared" si="38"/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100</v>
      </c>
      <c r="P125" s="40" t="e">
        <f t="shared" si="26"/>
        <v>#DIV/0!</v>
      </c>
      <c r="Q125" s="40" t="e">
        <f t="shared" si="27"/>
        <v>#DIV/0!</v>
      </c>
      <c r="R125" s="40"/>
      <c r="S125" s="40"/>
      <c r="T125" s="40"/>
    </row>
    <row r="126" spans="1:20" ht="66.75" customHeight="1" x14ac:dyDescent="0.25">
      <c r="A126" s="1">
        <v>22</v>
      </c>
      <c r="B126" s="45">
        <v>4</v>
      </c>
      <c r="C126" s="40" t="s">
        <v>118</v>
      </c>
      <c r="D126" s="40" t="s">
        <v>116</v>
      </c>
      <c r="E126" s="41">
        <f t="shared" si="37"/>
        <v>0</v>
      </c>
      <c r="F126" s="41">
        <f t="shared" si="38"/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100</v>
      </c>
      <c r="P126" s="40" t="e">
        <f t="shared" si="26"/>
        <v>#DIV/0!</v>
      </c>
      <c r="Q126" s="40" t="e">
        <f t="shared" si="27"/>
        <v>#DIV/0!</v>
      </c>
      <c r="R126" s="40"/>
      <c r="S126" s="40"/>
      <c r="T126" s="40"/>
    </row>
    <row r="127" spans="1:20" s="47" customFormat="1" ht="10.5" x14ac:dyDescent="0.25">
      <c r="A127" s="60"/>
      <c r="B127" s="81" t="s">
        <v>119</v>
      </c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</row>
    <row r="128" spans="1:20" x14ac:dyDescent="0.25">
      <c r="C128" s="40" t="s">
        <v>14</v>
      </c>
      <c r="D128" s="40"/>
      <c r="E128" s="43">
        <f t="shared" ref="E128:N128" si="39">E129+E150+E151+E152</f>
        <v>5506</v>
      </c>
      <c r="F128" s="43">
        <f>F129+F150+F151+F152</f>
        <v>5504.3</v>
      </c>
      <c r="G128" s="43">
        <f t="shared" si="39"/>
        <v>113.3</v>
      </c>
      <c r="H128" s="43">
        <f t="shared" si="39"/>
        <v>113.3</v>
      </c>
      <c r="I128" s="43">
        <f t="shared" si="39"/>
        <v>132.1</v>
      </c>
      <c r="J128" s="43">
        <f t="shared" si="39"/>
        <v>132.1</v>
      </c>
      <c r="K128" s="43">
        <f t="shared" si="39"/>
        <v>5260.5999999999995</v>
      </c>
      <c r="L128" s="43">
        <f t="shared" si="39"/>
        <v>5258.9</v>
      </c>
      <c r="M128" s="43">
        <f t="shared" si="39"/>
        <v>0</v>
      </c>
      <c r="N128" s="43">
        <f t="shared" si="39"/>
        <v>0</v>
      </c>
      <c r="O128" s="43">
        <v>100</v>
      </c>
      <c r="P128" s="38">
        <f t="shared" ref="P128:P152" si="40">F128/E128*100</f>
        <v>99.969124591354884</v>
      </c>
      <c r="Q128" s="38">
        <f t="shared" ref="Q128:Q152" si="41">P128/O128%</f>
        <v>99.969124591354884</v>
      </c>
    </row>
    <row r="129" spans="1:17" ht="21" customHeight="1" x14ac:dyDescent="0.25">
      <c r="A129" s="1">
        <v>24</v>
      </c>
      <c r="B129" s="1">
        <v>1</v>
      </c>
      <c r="C129" s="40" t="s">
        <v>120</v>
      </c>
      <c r="D129" s="40" t="s">
        <v>425</v>
      </c>
      <c r="E129" s="43">
        <f>E130+E136+E145+E148</f>
        <v>5506</v>
      </c>
      <c r="F129" s="43">
        <f t="shared" ref="F129:N129" si="42">F130+F136+F145+F148</f>
        <v>5504.3</v>
      </c>
      <c r="G129" s="43">
        <f t="shared" si="42"/>
        <v>113.3</v>
      </c>
      <c r="H129" s="43">
        <f t="shared" si="42"/>
        <v>113.3</v>
      </c>
      <c r="I129" s="43">
        <f t="shared" si="42"/>
        <v>132.1</v>
      </c>
      <c r="J129" s="43">
        <f t="shared" si="42"/>
        <v>132.1</v>
      </c>
      <c r="K129" s="43">
        <f t="shared" si="42"/>
        <v>5260.5999999999995</v>
      </c>
      <c r="L129" s="43">
        <f t="shared" si="42"/>
        <v>5258.9</v>
      </c>
      <c r="M129" s="43">
        <f t="shared" si="42"/>
        <v>0</v>
      </c>
      <c r="N129" s="43">
        <f t="shared" si="42"/>
        <v>0</v>
      </c>
      <c r="O129" s="43">
        <v>100</v>
      </c>
      <c r="P129" s="38">
        <f t="shared" si="40"/>
        <v>99.969124591354884</v>
      </c>
      <c r="Q129" s="38">
        <f t="shared" si="41"/>
        <v>99.969124591354884</v>
      </c>
    </row>
    <row r="130" spans="1:17" ht="23.25" customHeight="1" x14ac:dyDescent="0.25">
      <c r="C130" s="40" t="s">
        <v>134</v>
      </c>
      <c r="D130" s="40"/>
      <c r="E130" s="43">
        <f>E131+E132+E133+E134+E135</f>
        <v>2458.6</v>
      </c>
      <c r="F130" s="43">
        <f t="shared" ref="F130:N130" si="43">F131+F132+F133+F134+F135</f>
        <v>2458.6</v>
      </c>
      <c r="G130" s="43">
        <f t="shared" si="43"/>
        <v>113.3</v>
      </c>
      <c r="H130" s="43">
        <f t="shared" si="43"/>
        <v>113.3</v>
      </c>
      <c r="I130" s="43">
        <f t="shared" si="43"/>
        <v>0</v>
      </c>
      <c r="J130" s="43">
        <f t="shared" si="43"/>
        <v>0</v>
      </c>
      <c r="K130" s="43">
        <f t="shared" si="43"/>
        <v>2345.2999999999997</v>
      </c>
      <c r="L130" s="43">
        <f t="shared" si="43"/>
        <v>2345.2999999999997</v>
      </c>
      <c r="M130" s="43">
        <f t="shared" si="43"/>
        <v>0</v>
      </c>
      <c r="N130" s="43">
        <f t="shared" si="43"/>
        <v>0</v>
      </c>
      <c r="O130" s="43">
        <v>100</v>
      </c>
      <c r="P130" s="38">
        <f t="shared" si="40"/>
        <v>100</v>
      </c>
      <c r="Q130" s="38">
        <f t="shared" si="41"/>
        <v>100</v>
      </c>
    </row>
    <row r="131" spans="1:17" ht="23.25" customHeight="1" x14ac:dyDescent="0.25">
      <c r="C131" s="40" t="s">
        <v>135</v>
      </c>
      <c r="D131" s="40"/>
      <c r="E131" s="43">
        <f t="shared" ref="E131:F149" si="44">G131+I131+K131+M131</f>
        <v>858.7</v>
      </c>
      <c r="F131" s="43">
        <f t="shared" si="44"/>
        <v>858.7</v>
      </c>
      <c r="G131" s="43">
        <v>0</v>
      </c>
      <c r="H131" s="43">
        <v>0</v>
      </c>
      <c r="I131" s="43">
        <v>0</v>
      </c>
      <c r="J131" s="43">
        <v>0</v>
      </c>
      <c r="K131" s="43">
        <v>858.7</v>
      </c>
      <c r="L131" s="43">
        <v>858.7</v>
      </c>
      <c r="M131" s="43">
        <v>0</v>
      </c>
      <c r="N131" s="43">
        <v>0</v>
      </c>
      <c r="O131" s="43">
        <v>100</v>
      </c>
      <c r="P131" s="38">
        <f t="shared" si="40"/>
        <v>100</v>
      </c>
      <c r="Q131" s="38">
        <f t="shared" si="41"/>
        <v>100</v>
      </c>
    </row>
    <row r="132" spans="1:17" ht="24.75" customHeight="1" x14ac:dyDescent="0.25">
      <c r="C132" s="40" t="s">
        <v>136</v>
      </c>
      <c r="D132" s="40"/>
      <c r="E132" s="43">
        <f t="shared" si="44"/>
        <v>1276.5</v>
      </c>
      <c r="F132" s="43">
        <f t="shared" si="44"/>
        <v>1276.5</v>
      </c>
      <c r="G132" s="43">
        <v>0</v>
      </c>
      <c r="H132" s="43">
        <v>0</v>
      </c>
      <c r="I132" s="43">
        <v>0</v>
      </c>
      <c r="J132" s="43">
        <v>0</v>
      </c>
      <c r="K132" s="43">
        <v>1276.5</v>
      </c>
      <c r="L132" s="43">
        <v>1276.5</v>
      </c>
      <c r="M132" s="43">
        <v>0</v>
      </c>
      <c r="N132" s="43">
        <v>0</v>
      </c>
      <c r="O132" s="43">
        <v>100</v>
      </c>
      <c r="P132" s="38">
        <f t="shared" si="40"/>
        <v>100</v>
      </c>
      <c r="Q132" s="38">
        <f t="shared" si="41"/>
        <v>100</v>
      </c>
    </row>
    <row r="133" spans="1:17" ht="25.5" customHeight="1" x14ac:dyDescent="0.25">
      <c r="C133" s="40" t="s">
        <v>137</v>
      </c>
      <c r="D133" s="40"/>
      <c r="E133" s="43">
        <f t="shared" si="44"/>
        <v>113.3</v>
      </c>
      <c r="F133" s="43">
        <f t="shared" si="44"/>
        <v>113.3</v>
      </c>
      <c r="G133" s="43">
        <v>113.3</v>
      </c>
      <c r="H133" s="43">
        <v>113.3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100</v>
      </c>
      <c r="P133" s="38">
        <f t="shared" si="40"/>
        <v>100</v>
      </c>
      <c r="Q133" s="38">
        <f t="shared" si="41"/>
        <v>100</v>
      </c>
    </row>
    <row r="134" spans="1:17" ht="47.25" customHeight="1" x14ac:dyDescent="0.25">
      <c r="C134" s="40" t="s">
        <v>426</v>
      </c>
      <c r="D134" s="40"/>
      <c r="E134" s="43">
        <f t="shared" si="44"/>
        <v>48.4</v>
      </c>
      <c r="F134" s="43">
        <f t="shared" si="44"/>
        <v>48.4</v>
      </c>
      <c r="G134" s="43">
        <v>0</v>
      </c>
      <c r="H134" s="43">
        <v>0</v>
      </c>
      <c r="I134" s="43">
        <v>0</v>
      </c>
      <c r="J134" s="43">
        <v>0</v>
      </c>
      <c r="K134" s="43">
        <v>48.4</v>
      </c>
      <c r="L134" s="43">
        <v>48.4</v>
      </c>
      <c r="M134" s="43">
        <v>0</v>
      </c>
      <c r="N134" s="43">
        <v>0</v>
      </c>
      <c r="O134" s="43">
        <v>100</v>
      </c>
      <c r="P134" s="38">
        <f t="shared" si="40"/>
        <v>100</v>
      </c>
      <c r="Q134" s="38">
        <f t="shared" si="41"/>
        <v>100</v>
      </c>
    </row>
    <row r="135" spans="1:17" ht="48" customHeight="1" x14ac:dyDescent="0.25">
      <c r="C135" s="40" t="s">
        <v>427</v>
      </c>
      <c r="D135" s="40"/>
      <c r="E135" s="43">
        <f t="shared" si="44"/>
        <v>161.69999999999999</v>
      </c>
      <c r="F135" s="43">
        <f t="shared" si="44"/>
        <v>161.69999999999999</v>
      </c>
      <c r="G135" s="43">
        <v>0</v>
      </c>
      <c r="H135" s="43">
        <v>0</v>
      </c>
      <c r="I135" s="43">
        <v>0</v>
      </c>
      <c r="J135" s="43">
        <v>0</v>
      </c>
      <c r="K135" s="43">
        <v>161.69999999999999</v>
      </c>
      <c r="L135" s="43">
        <v>161.69999999999999</v>
      </c>
      <c r="M135" s="43">
        <v>0</v>
      </c>
      <c r="N135" s="43">
        <v>0</v>
      </c>
      <c r="O135" s="43">
        <v>100</v>
      </c>
      <c r="P135" s="38">
        <f t="shared" si="40"/>
        <v>100</v>
      </c>
      <c r="Q135" s="38">
        <f t="shared" si="41"/>
        <v>100</v>
      </c>
    </row>
    <row r="136" spans="1:17" ht="23.25" customHeight="1" x14ac:dyDescent="0.25">
      <c r="C136" s="40" t="s">
        <v>124</v>
      </c>
      <c r="D136" s="40"/>
      <c r="E136" s="43">
        <f>E137+E138+E139+E140+E141+E142+E144</f>
        <v>1950.1</v>
      </c>
      <c r="F136" s="43">
        <f t="shared" ref="F136:N136" si="45">F137+F138+F139+F140+F141+F142+F144</f>
        <v>1948.4</v>
      </c>
      <c r="G136" s="43">
        <f t="shared" si="45"/>
        <v>0</v>
      </c>
      <c r="H136" s="43">
        <f t="shared" si="45"/>
        <v>0</v>
      </c>
      <c r="I136" s="43">
        <f t="shared" si="45"/>
        <v>32.1</v>
      </c>
      <c r="J136" s="43">
        <f t="shared" si="45"/>
        <v>32.1</v>
      </c>
      <c r="K136" s="43">
        <f t="shared" si="45"/>
        <v>1918</v>
      </c>
      <c r="L136" s="43">
        <f t="shared" si="45"/>
        <v>1916.3</v>
      </c>
      <c r="M136" s="43">
        <f t="shared" si="45"/>
        <v>0</v>
      </c>
      <c r="N136" s="43">
        <f t="shared" si="45"/>
        <v>0</v>
      </c>
      <c r="O136" s="43">
        <v>100</v>
      </c>
      <c r="P136" s="38">
        <f t="shared" si="40"/>
        <v>99.91282498333419</v>
      </c>
      <c r="Q136" s="38">
        <f t="shared" si="41"/>
        <v>99.91282498333419</v>
      </c>
    </row>
    <row r="137" spans="1:17" ht="36" customHeight="1" x14ac:dyDescent="0.25">
      <c r="C137" s="40" t="s">
        <v>307</v>
      </c>
      <c r="D137" s="40"/>
      <c r="E137" s="41">
        <f t="shared" si="44"/>
        <v>0</v>
      </c>
      <c r="F137" s="41">
        <f t="shared" si="44"/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  <c r="N137" s="41">
        <v>0</v>
      </c>
      <c r="O137" s="43">
        <v>100</v>
      </c>
      <c r="P137" s="38" t="e">
        <f t="shared" si="40"/>
        <v>#DIV/0!</v>
      </c>
      <c r="Q137" s="38" t="e">
        <f t="shared" si="41"/>
        <v>#DIV/0!</v>
      </c>
    </row>
    <row r="138" spans="1:17" ht="25.5" customHeight="1" x14ac:dyDescent="0.25">
      <c r="C138" s="40" t="s">
        <v>125</v>
      </c>
      <c r="D138" s="40"/>
      <c r="E138" s="41">
        <f t="shared" si="44"/>
        <v>695.1</v>
      </c>
      <c r="F138" s="41">
        <f t="shared" si="44"/>
        <v>693.4</v>
      </c>
      <c r="G138" s="41">
        <v>0</v>
      </c>
      <c r="H138" s="41">
        <v>0</v>
      </c>
      <c r="I138" s="41">
        <v>0</v>
      </c>
      <c r="J138" s="41">
        <v>0</v>
      </c>
      <c r="K138" s="43">
        <v>695.1</v>
      </c>
      <c r="L138" s="43">
        <v>693.4</v>
      </c>
      <c r="M138" s="41">
        <v>0</v>
      </c>
      <c r="N138" s="41">
        <v>0</v>
      </c>
      <c r="O138" s="43">
        <v>100</v>
      </c>
      <c r="P138" s="38">
        <f t="shared" si="40"/>
        <v>99.755430873255634</v>
      </c>
      <c r="Q138" s="38">
        <f t="shared" si="41"/>
        <v>99.755430873255634</v>
      </c>
    </row>
    <row r="139" spans="1:17" ht="33.75" customHeight="1" x14ac:dyDescent="0.25">
      <c r="C139" s="40" t="s">
        <v>126</v>
      </c>
      <c r="D139" s="40"/>
      <c r="E139" s="41">
        <f t="shared" si="44"/>
        <v>263</v>
      </c>
      <c r="F139" s="41">
        <f t="shared" si="44"/>
        <v>263</v>
      </c>
      <c r="G139" s="41">
        <v>0</v>
      </c>
      <c r="H139" s="41">
        <v>0</v>
      </c>
      <c r="I139" s="41">
        <v>32.1</v>
      </c>
      <c r="J139" s="41">
        <v>32.1</v>
      </c>
      <c r="K139" s="43">
        <v>230.9</v>
      </c>
      <c r="L139" s="43">
        <v>230.9</v>
      </c>
      <c r="M139" s="41">
        <v>0</v>
      </c>
      <c r="N139" s="41">
        <v>0</v>
      </c>
      <c r="O139" s="43">
        <v>100</v>
      </c>
      <c r="P139" s="38">
        <f t="shared" si="40"/>
        <v>100</v>
      </c>
      <c r="Q139" s="38">
        <f t="shared" si="41"/>
        <v>100</v>
      </c>
    </row>
    <row r="140" spans="1:17" ht="24.75" customHeight="1" x14ac:dyDescent="0.25">
      <c r="C140" s="40" t="s">
        <v>127</v>
      </c>
      <c r="D140" s="40"/>
      <c r="E140" s="43">
        <f t="shared" si="44"/>
        <v>0</v>
      </c>
      <c r="F140" s="43">
        <f t="shared" si="44"/>
        <v>0</v>
      </c>
      <c r="G140" s="41"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0</v>
      </c>
      <c r="M140" s="41">
        <v>0</v>
      </c>
      <c r="N140" s="41">
        <v>0</v>
      </c>
      <c r="O140" s="43">
        <v>100</v>
      </c>
      <c r="P140" s="38" t="e">
        <f t="shared" si="40"/>
        <v>#DIV/0!</v>
      </c>
      <c r="Q140" s="38" t="e">
        <f t="shared" si="41"/>
        <v>#DIV/0!</v>
      </c>
    </row>
    <row r="141" spans="1:17" ht="22.5" customHeight="1" x14ac:dyDescent="0.25">
      <c r="C141" s="40" t="s">
        <v>128</v>
      </c>
      <c r="D141" s="40"/>
      <c r="E141" s="43">
        <f t="shared" si="44"/>
        <v>0</v>
      </c>
      <c r="F141" s="43">
        <f t="shared" si="44"/>
        <v>0</v>
      </c>
      <c r="G141" s="41">
        <v>0</v>
      </c>
      <c r="H141" s="41">
        <v>0</v>
      </c>
      <c r="I141" s="41">
        <v>0</v>
      </c>
      <c r="J141" s="41">
        <v>0</v>
      </c>
      <c r="K141" s="41">
        <v>0</v>
      </c>
      <c r="L141" s="41">
        <v>0</v>
      </c>
      <c r="M141" s="41">
        <v>0</v>
      </c>
      <c r="N141" s="41">
        <v>0</v>
      </c>
      <c r="O141" s="43">
        <v>100</v>
      </c>
      <c r="P141" s="38" t="e">
        <f t="shared" si="40"/>
        <v>#DIV/0!</v>
      </c>
      <c r="Q141" s="38" t="e">
        <f t="shared" si="41"/>
        <v>#DIV/0!</v>
      </c>
    </row>
    <row r="142" spans="1:17" ht="48" customHeight="1" x14ac:dyDescent="0.25">
      <c r="C142" s="40" t="s">
        <v>129</v>
      </c>
      <c r="D142" s="40"/>
      <c r="E142" s="43">
        <f t="shared" si="44"/>
        <v>992</v>
      </c>
      <c r="F142" s="43">
        <f t="shared" si="44"/>
        <v>992</v>
      </c>
      <c r="G142" s="41">
        <v>0</v>
      </c>
      <c r="H142" s="41">
        <v>0</v>
      </c>
      <c r="I142" s="41">
        <v>0</v>
      </c>
      <c r="J142" s="41">
        <v>0</v>
      </c>
      <c r="K142" s="43">
        <v>992</v>
      </c>
      <c r="L142" s="43">
        <v>992</v>
      </c>
      <c r="M142" s="41">
        <v>0</v>
      </c>
      <c r="N142" s="41">
        <v>0</v>
      </c>
      <c r="O142" s="43">
        <v>100</v>
      </c>
      <c r="P142" s="38">
        <f t="shared" si="40"/>
        <v>100</v>
      </c>
      <c r="Q142" s="38">
        <f t="shared" si="41"/>
        <v>100</v>
      </c>
    </row>
    <row r="143" spans="1:17" ht="45.75" customHeight="1" x14ac:dyDescent="0.25">
      <c r="C143" s="40" t="s">
        <v>130</v>
      </c>
      <c r="D143" s="40"/>
      <c r="E143" s="43">
        <f t="shared" si="44"/>
        <v>0</v>
      </c>
      <c r="F143" s="43">
        <f t="shared" si="44"/>
        <v>0</v>
      </c>
      <c r="G143" s="41">
        <v>0</v>
      </c>
      <c r="H143" s="41">
        <v>0</v>
      </c>
      <c r="I143" s="41">
        <v>0</v>
      </c>
      <c r="J143" s="41">
        <v>0</v>
      </c>
      <c r="K143" s="41">
        <v>0</v>
      </c>
      <c r="L143" s="41">
        <v>0</v>
      </c>
      <c r="M143" s="41">
        <v>0</v>
      </c>
      <c r="N143" s="41">
        <v>0</v>
      </c>
      <c r="O143" s="43">
        <v>100</v>
      </c>
      <c r="P143" s="38" t="e">
        <f t="shared" si="40"/>
        <v>#DIV/0!</v>
      </c>
      <c r="Q143" s="38" t="e">
        <f t="shared" si="41"/>
        <v>#DIV/0!</v>
      </c>
    </row>
    <row r="144" spans="1:17" ht="21.75" customHeight="1" x14ac:dyDescent="0.25">
      <c r="C144" s="40" t="s">
        <v>131</v>
      </c>
      <c r="D144" s="40"/>
      <c r="E144" s="43">
        <f t="shared" si="44"/>
        <v>0</v>
      </c>
      <c r="F144" s="43">
        <f t="shared" si="44"/>
        <v>0</v>
      </c>
      <c r="G144" s="41">
        <v>0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  <c r="N144" s="41">
        <v>0</v>
      </c>
      <c r="O144" s="43">
        <v>100</v>
      </c>
      <c r="P144" s="38" t="e">
        <f t="shared" si="40"/>
        <v>#DIV/0!</v>
      </c>
      <c r="Q144" s="38" t="e">
        <f t="shared" si="41"/>
        <v>#DIV/0!</v>
      </c>
    </row>
    <row r="145" spans="1:17" ht="26.25" customHeight="1" x14ac:dyDescent="0.25">
      <c r="C145" s="40" t="s">
        <v>122</v>
      </c>
      <c r="D145" s="40"/>
      <c r="E145" s="43">
        <f>E146+E147</f>
        <v>915.7</v>
      </c>
      <c r="F145" s="43">
        <f t="shared" ref="F145:N145" si="46">F146+F147</f>
        <v>915.7</v>
      </c>
      <c r="G145" s="41">
        <f t="shared" si="46"/>
        <v>0</v>
      </c>
      <c r="H145" s="41">
        <f t="shared" si="46"/>
        <v>0</v>
      </c>
      <c r="I145" s="41">
        <f t="shared" si="46"/>
        <v>100</v>
      </c>
      <c r="J145" s="41">
        <f t="shared" si="46"/>
        <v>100</v>
      </c>
      <c r="K145" s="41">
        <f t="shared" si="46"/>
        <v>815.7</v>
      </c>
      <c r="L145" s="41">
        <f t="shared" si="46"/>
        <v>815.7</v>
      </c>
      <c r="M145" s="41">
        <f t="shared" si="46"/>
        <v>0</v>
      </c>
      <c r="N145" s="41">
        <f t="shared" si="46"/>
        <v>0</v>
      </c>
      <c r="O145" s="43">
        <v>100</v>
      </c>
      <c r="P145" s="38">
        <f t="shared" si="40"/>
        <v>100</v>
      </c>
      <c r="Q145" s="38">
        <f t="shared" si="41"/>
        <v>100</v>
      </c>
    </row>
    <row r="146" spans="1:17" ht="24" customHeight="1" x14ac:dyDescent="0.25">
      <c r="C146" s="40" t="s">
        <v>123</v>
      </c>
      <c r="D146" s="40"/>
      <c r="E146" s="43">
        <f t="shared" si="44"/>
        <v>377.6</v>
      </c>
      <c r="F146" s="43">
        <f t="shared" si="44"/>
        <v>377.6</v>
      </c>
      <c r="G146" s="41">
        <v>0</v>
      </c>
      <c r="H146" s="41">
        <v>0</v>
      </c>
      <c r="I146" s="41">
        <v>0</v>
      </c>
      <c r="J146" s="41">
        <v>0</v>
      </c>
      <c r="K146" s="43">
        <v>377.6</v>
      </c>
      <c r="L146" s="43">
        <v>377.6</v>
      </c>
      <c r="M146" s="43">
        <v>0</v>
      </c>
      <c r="N146" s="43">
        <v>0</v>
      </c>
      <c r="O146" s="43">
        <v>100</v>
      </c>
      <c r="P146" s="38">
        <f t="shared" si="40"/>
        <v>100</v>
      </c>
      <c r="Q146" s="38">
        <f t="shared" si="41"/>
        <v>100</v>
      </c>
    </row>
    <row r="147" spans="1:17" ht="22.5" x14ac:dyDescent="0.25">
      <c r="C147" s="40" t="s">
        <v>428</v>
      </c>
      <c r="D147" s="40"/>
      <c r="E147" s="43">
        <f t="shared" si="44"/>
        <v>538.1</v>
      </c>
      <c r="F147" s="43">
        <f t="shared" si="44"/>
        <v>538.1</v>
      </c>
      <c r="G147" s="41">
        <v>0</v>
      </c>
      <c r="H147" s="41">
        <v>0</v>
      </c>
      <c r="I147" s="41">
        <v>100</v>
      </c>
      <c r="J147" s="41">
        <v>100</v>
      </c>
      <c r="K147" s="43">
        <v>438.1</v>
      </c>
      <c r="L147" s="43">
        <v>438.1</v>
      </c>
      <c r="M147" s="43">
        <v>0</v>
      </c>
      <c r="N147" s="43">
        <v>0</v>
      </c>
      <c r="O147" s="43">
        <v>100</v>
      </c>
      <c r="P147" s="38">
        <f t="shared" si="40"/>
        <v>100</v>
      </c>
      <c r="Q147" s="38">
        <f t="shared" si="41"/>
        <v>100</v>
      </c>
    </row>
    <row r="148" spans="1:17" ht="23.25" customHeight="1" x14ac:dyDescent="0.25">
      <c r="C148" s="40" t="s">
        <v>132</v>
      </c>
      <c r="D148" s="40"/>
      <c r="E148" s="43">
        <f>E149</f>
        <v>181.6</v>
      </c>
      <c r="F148" s="43">
        <f t="shared" ref="F148:N148" si="47">F149</f>
        <v>181.6</v>
      </c>
      <c r="G148" s="41">
        <f t="shared" si="47"/>
        <v>0</v>
      </c>
      <c r="H148" s="41">
        <f t="shared" si="47"/>
        <v>0</v>
      </c>
      <c r="I148" s="41">
        <f t="shared" si="47"/>
        <v>0</v>
      </c>
      <c r="J148" s="41">
        <f t="shared" si="47"/>
        <v>0</v>
      </c>
      <c r="K148" s="41">
        <f t="shared" si="47"/>
        <v>181.6</v>
      </c>
      <c r="L148" s="41">
        <f t="shared" si="47"/>
        <v>181.6</v>
      </c>
      <c r="M148" s="41">
        <f t="shared" si="47"/>
        <v>0</v>
      </c>
      <c r="N148" s="41">
        <f t="shared" si="47"/>
        <v>0</v>
      </c>
      <c r="O148" s="43">
        <v>100</v>
      </c>
      <c r="P148" s="38">
        <f t="shared" si="40"/>
        <v>100</v>
      </c>
      <c r="Q148" s="38">
        <f t="shared" si="41"/>
        <v>100</v>
      </c>
    </row>
    <row r="149" spans="1:17" ht="21" customHeight="1" x14ac:dyDescent="0.25">
      <c r="C149" s="40" t="s">
        <v>133</v>
      </c>
      <c r="D149" s="40"/>
      <c r="E149" s="43">
        <f t="shared" si="44"/>
        <v>181.6</v>
      </c>
      <c r="F149" s="43">
        <f t="shared" si="44"/>
        <v>181.6</v>
      </c>
      <c r="G149" s="41">
        <v>0</v>
      </c>
      <c r="H149" s="41">
        <v>0</v>
      </c>
      <c r="I149" s="43">
        <v>0</v>
      </c>
      <c r="J149" s="43">
        <v>0</v>
      </c>
      <c r="K149" s="43">
        <v>181.6</v>
      </c>
      <c r="L149" s="43">
        <v>181.6</v>
      </c>
      <c r="M149" s="43">
        <v>0</v>
      </c>
      <c r="N149" s="43">
        <v>0</v>
      </c>
      <c r="O149" s="43">
        <v>100</v>
      </c>
      <c r="P149" s="38">
        <f t="shared" si="40"/>
        <v>100</v>
      </c>
      <c r="Q149" s="38">
        <f t="shared" si="41"/>
        <v>100</v>
      </c>
    </row>
    <row r="150" spans="1:17" ht="33" customHeight="1" x14ac:dyDescent="0.25">
      <c r="A150" s="1">
        <v>25</v>
      </c>
      <c r="B150" s="1">
        <v>2</v>
      </c>
      <c r="C150" s="40" t="s">
        <v>359</v>
      </c>
      <c r="D150" s="40" t="s">
        <v>289</v>
      </c>
      <c r="E150" s="43">
        <f t="shared" ref="E150:F152" si="48">G150+I150+K150+M150</f>
        <v>0</v>
      </c>
      <c r="F150" s="43">
        <f t="shared" si="48"/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100</v>
      </c>
      <c r="P150" s="38" t="e">
        <f t="shared" si="40"/>
        <v>#DIV/0!</v>
      </c>
      <c r="Q150" s="38" t="e">
        <f t="shared" si="41"/>
        <v>#DIV/0!</v>
      </c>
    </row>
    <row r="151" spans="1:17" ht="45.75" customHeight="1" x14ac:dyDescent="0.25">
      <c r="A151" s="1">
        <v>26</v>
      </c>
      <c r="B151" s="1">
        <v>3</v>
      </c>
      <c r="C151" s="40" t="s">
        <v>360</v>
      </c>
      <c r="D151" s="40" t="s">
        <v>21</v>
      </c>
      <c r="E151" s="43">
        <f t="shared" si="48"/>
        <v>0</v>
      </c>
      <c r="F151" s="43">
        <f t="shared" si="48"/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100</v>
      </c>
      <c r="P151" s="38" t="e">
        <f t="shared" si="40"/>
        <v>#DIV/0!</v>
      </c>
      <c r="Q151" s="38" t="e">
        <f t="shared" si="41"/>
        <v>#DIV/0!</v>
      </c>
    </row>
    <row r="152" spans="1:17" ht="45.75" customHeight="1" x14ac:dyDescent="0.25">
      <c r="A152" s="1">
        <v>27</v>
      </c>
      <c r="B152" s="1">
        <v>4</v>
      </c>
      <c r="C152" s="40" t="s">
        <v>361</v>
      </c>
      <c r="D152" s="40" t="s">
        <v>21</v>
      </c>
      <c r="E152" s="43">
        <f t="shared" si="48"/>
        <v>0</v>
      </c>
      <c r="F152" s="43">
        <f t="shared" si="48"/>
        <v>0</v>
      </c>
      <c r="G152" s="43">
        <v>0</v>
      </c>
      <c r="H152" s="43">
        <v>0</v>
      </c>
      <c r="I152" s="43">
        <v>0</v>
      </c>
      <c r="J152" s="43">
        <v>0</v>
      </c>
      <c r="K152" s="43">
        <v>0</v>
      </c>
      <c r="L152" s="43">
        <v>0</v>
      </c>
      <c r="M152" s="43">
        <v>0</v>
      </c>
      <c r="N152" s="43">
        <v>0</v>
      </c>
      <c r="O152" s="43">
        <v>100</v>
      </c>
      <c r="P152" s="38" t="e">
        <f t="shared" si="40"/>
        <v>#DIV/0!</v>
      </c>
      <c r="Q152" s="38" t="e">
        <f t="shared" si="41"/>
        <v>#DIV/0!</v>
      </c>
    </row>
    <row r="153" spans="1:17" s="47" customFormat="1" ht="10.5" x14ac:dyDescent="0.25">
      <c r="A153" s="60"/>
      <c r="B153" s="81" t="s">
        <v>138</v>
      </c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</row>
    <row r="154" spans="1:17" x14ac:dyDescent="0.25">
      <c r="C154" s="40" t="s">
        <v>14</v>
      </c>
      <c r="E154" s="43">
        <f>G154+I154+K154+M154</f>
        <v>8356.1999999999989</v>
      </c>
      <c r="F154" s="43">
        <f>H154+J154+L154+N154</f>
        <v>8355.9999999999982</v>
      </c>
      <c r="G154" s="43">
        <f t="shared" ref="G154:N154" si="49">G155+G173+G174+G175</f>
        <v>113.3</v>
      </c>
      <c r="H154" s="43">
        <f t="shared" si="49"/>
        <v>113.3</v>
      </c>
      <c r="I154" s="43">
        <f t="shared" si="49"/>
        <v>965.6</v>
      </c>
      <c r="J154" s="43">
        <f t="shared" si="49"/>
        <v>965.6</v>
      </c>
      <c r="K154" s="43">
        <f t="shared" si="49"/>
        <v>7277.2999999999993</v>
      </c>
      <c r="L154" s="43">
        <f t="shared" si="49"/>
        <v>7277.0999999999985</v>
      </c>
      <c r="M154" s="43">
        <f t="shared" si="49"/>
        <v>0</v>
      </c>
      <c r="N154" s="43">
        <f t="shared" si="49"/>
        <v>0</v>
      </c>
      <c r="O154" s="43">
        <v>100</v>
      </c>
      <c r="P154" s="38">
        <f t="shared" ref="P154:P175" si="50">F154/E154*100</f>
        <v>99.997606567578558</v>
      </c>
      <c r="Q154" s="38">
        <f t="shared" ref="Q154:Q175" si="51">P154/O154%</f>
        <v>99.997606567578558</v>
      </c>
    </row>
    <row r="155" spans="1:17" ht="35.25" customHeight="1" x14ac:dyDescent="0.25">
      <c r="A155" s="1">
        <v>28</v>
      </c>
      <c r="B155" s="1">
        <v>1</v>
      </c>
      <c r="C155" s="40" t="s">
        <v>46</v>
      </c>
      <c r="D155" s="90" t="s">
        <v>304</v>
      </c>
      <c r="E155" s="43">
        <f>E156+E157+E158+E159+E160+E161+E162+E163+E164+E165+E166+E167+E168+E169+E170+E171+E172</f>
        <v>8356.2000000000007</v>
      </c>
      <c r="F155" s="43">
        <f t="shared" ref="F155:N155" si="52">F156+F157+F158+F159+F160+F161+F162+F163+F164+F165+F166+F167+F168+F169+F170+F171+F172</f>
        <v>8356</v>
      </c>
      <c r="G155" s="43">
        <f t="shared" si="52"/>
        <v>113.3</v>
      </c>
      <c r="H155" s="43">
        <f t="shared" si="52"/>
        <v>113.3</v>
      </c>
      <c r="I155" s="43">
        <f t="shared" si="52"/>
        <v>965.6</v>
      </c>
      <c r="J155" s="43">
        <f t="shared" si="52"/>
        <v>965.6</v>
      </c>
      <c r="K155" s="43">
        <f t="shared" si="52"/>
        <v>7277.2999999999993</v>
      </c>
      <c r="L155" s="43">
        <f t="shared" si="52"/>
        <v>7277.0999999999985</v>
      </c>
      <c r="M155" s="43">
        <f t="shared" si="52"/>
        <v>0</v>
      </c>
      <c r="N155" s="43">
        <f t="shared" si="52"/>
        <v>0</v>
      </c>
      <c r="O155" s="43">
        <v>100</v>
      </c>
      <c r="P155" s="38">
        <f t="shared" si="50"/>
        <v>99.997606567578558</v>
      </c>
      <c r="Q155" s="38">
        <f t="shared" si="51"/>
        <v>99.997606567578558</v>
      </c>
    </row>
    <row r="156" spans="1:17" ht="36.75" customHeight="1" x14ac:dyDescent="0.25">
      <c r="C156" s="40" t="s">
        <v>362</v>
      </c>
      <c r="D156" s="90"/>
      <c r="E156" s="43">
        <f>I156+K156</f>
        <v>995</v>
      </c>
      <c r="F156" s="43">
        <f>J156+L156</f>
        <v>995</v>
      </c>
      <c r="G156" s="43">
        <v>0</v>
      </c>
      <c r="H156" s="43">
        <v>0</v>
      </c>
      <c r="I156" s="43">
        <v>0</v>
      </c>
      <c r="J156" s="43">
        <v>0</v>
      </c>
      <c r="K156" s="43">
        <v>995</v>
      </c>
      <c r="L156" s="43">
        <v>995</v>
      </c>
      <c r="M156" s="43">
        <v>0</v>
      </c>
      <c r="N156" s="43">
        <v>0</v>
      </c>
      <c r="O156" s="43">
        <v>100</v>
      </c>
      <c r="P156" s="38">
        <f t="shared" si="50"/>
        <v>100</v>
      </c>
      <c r="Q156" s="38">
        <f t="shared" si="51"/>
        <v>100</v>
      </c>
    </row>
    <row r="157" spans="1:17" ht="22.5" customHeight="1" x14ac:dyDescent="0.25">
      <c r="C157" s="40" t="s">
        <v>59</v>
      </c>
      <c r="D157" s="90"/>
      <c r="E157" s="43">
        <f t="shared" ref="E157:F172" si="53">G157+I157+K157+M157</f>
        <v>3478.5</v>
      </c>
      <c r="F157" s="43">
        <f t="shared" si="53"/>
        <v>3478.3</v>
      </c>
      <c r="G157" s="43">
        <v>0</v>
      </c>
      <c r="H157" s="43">
        <v>0</v>
      </c>
      <c r="I157" s="43">
        <v>845.2</v>
      </c>
      <c r="J157" s="43">
        <v>845.2</v>
      </c>
      <c r="K157" s="43">
        <v>2633.3</v>
      </c>
      <c r="L157" s="43">
        <v>2633.1</v>
      </c>
      <c r="M157" s="43">
        <v>0</v>
      </c>
      <c r="N157" s="43">
        <v>0</v>
      </c>
      <c r="O157" s="43">
        <v>100</v>
      </c>
      <c r="P157" s="38">
        <f t="shared" si="50"/>
        <v>99.994250395285334</v>
      </c>
      <c r="Q157" s="38">
        <f t="shared" si="51"/>
        <v>99.994250395285334</v>
      </c>
    </row>
    <row r="158" spans="1:17" ht="33.75" customHeight="1" x14ac:dyDescent="0.25">
      <c r="C158" s="40" t="s">
        <v>60</v>
      </c>
      <c r="D158" s="90"/>
      <c r="E158" s="43">
        <f t="shared" si="53"/>
        <v>113.3</v>
      </c>
      <c r="F158" s="43">
        <f t="shared" si="53"/>
        <v>113.3</v>
      </c>
      <c r="G158" s="43">
        <v>113.3</v>
      </c>
      <c r="H158" s="43">
        <v>113.3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100</v>
      </c>
      <c r="P158" s="38">
        <f t="shared" si="50"/>
        <v>100</v>
      </c>
      <c r="Q158" s="38">
        <f t="shared" si="51"/>
        <v>100</v>
      </c>
    </row>
    <row r="159" spans="1:17" ht="38.25" customHeight="1" x14ac:dyDescent="0.25">
      <c r="C159" s="40" t="s">
        <v>61</v>
      </c>
      <c r="D159" s="90"/>
      <c r="E159" s="43">
        <f t="shared" si="53"/>
        <v>0</v>
      </c>
      <c r="F159" s="43">
        <f t="shared" si="53"/>
        <v>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3">
        <v>0</v>
      </c>
      <c r="M159" s="43">
        <v>0</v>
      </c>
      <c r="N159" s="43">
        <v>0</v>
      </c>
      <c r="O159" s="43">
        <v>100</v>
      </c>
      <c r="P159" s="38" t="e">
        <f t="shared" si="50"/>
        <v>#DIV/0!</v>
      </c>
      <c r="Q159" s="38" t="e">
        <f t="shared" si="51"/>
        <v>#DIV/0!</v>
      </c>
    </row>
    <row r="160" spans="1:17" ht="22.5" customHeight="1" x14ac:dyDescent="0.25">
      <c r="C160" s="40" t="s">
        <v>429</v>
      </c>
      <c r="D160" s="90"/>
      <c r="E160" s="43">
        <f t="shared" si="53"/>
        <v>0.5</v>
      </c>
      <c r="F160" s="43">
        <f t="shared" si="53"/>
        <v>0.5</v>
      </c>
      <c r="G160" s="43">
        <v>0</v>
      </c>
      <c r="H160" s="43">
        <v>0</v>
      </c>
      <c r="I160" s="43">
        <v>0</v>
      </c>
      <c r="J160" s="43">
        <v>0</v>
      </c>
      <c r="K160" s="43">
        <v>0.5</v>
      </c>
      <c r="L160" s="43">
        <v>0.5</v>
      </c>
      <c r="M160" s="43">
        <v>0</v>
      </c>
      <c r="N160" s="43">
        <v>0</v>
      </c>
      <c r="O160" s="43">
        <v>100</v>
      </c>
      <c r="P160" s="38">
        <f t="shared" si="50"/>
        <v>100</v>
      </c>
      <c r="Q160" s="38">
        <f t="shared" si="51"/>
        <v>100</v>
      </c>
    </row>
    <row r="161" spans="1:17" ht="23.25" customHeight="1" x14ac:dyDescent="0.25">
      <c r="C161" s="40" t="s">
        <v>62</v>
      </c>
      <c r="D161" s="90"/>
      <c r="E161" s="43">
        <f>K161</f>
        <v>275.60000000000002</v>
      </c>
      <c r="F161" s="43">
        <f>L161</f>
        <v>275.60000000000002</v>
      </c>
      <c r="G161" s="43">
        <v>0</v>
      </c>
      <c r="H161" s="43">
        <v>0</v>
      </c>
      <c r="I161" s="43">
        <v>0</v>
      </c>
      <c r="J161" s="43">
        <v>0</v>
      </c>
      <c r="K161" s="43">
        <v>275.60000000000002</v>
      </c>
      <c r="L161" s="43">
        <v>275.60000000000002</v>
      </c>
      <c r="M161" s="43">
        <v>0</v>
      </c>
      <c r="N161" s="43">
        <v>0</v>
      </c>
      <c r="O161" s="43">
        <v>100</v>
      </c>
      <c r="P161" s="38">
        <f t="shared" si="50"/>
        <v>100</v>
      </c>
      <c r="Q161" s="38">
        <f t="shared" si="51"/>
        <v>100</v>
      </c>
    </row>
    <row r="162" spans="1:17" ht="12.75" customHeight="1" x14ac:dyDescent="0.25">
      <c r="C162" s="40" t="s">
        <v>48</v>
      </c>
      <c r="D162" s="90"/>
      <c r="E162" s="43">
        <f t="shared" si="53"/>
        <v>425.2</v>
      </c>
      <c r="F162" s="43">
        <f t="shared" si="53"/>
        <v>425.2</v>
      </c>
      <c r="G162" s="43">
        <v>0</v>
      </c>
      <c r="H162" s="43">
        <v>0</v>
      </c>
      <c r="I162" s="43">
        <v>0</v>
      </c>
      <c r="J162" s="43">
        <v>0</v>
      </c>
      <c r="K162" s="43">
        <v>425.2</v>
      </c>
      <c r="L162" s="43">
        <v>425.2</v>
      </c>
      <c r="M162" s="43">
        <v>0</v>
      </c>
      <c r="N162" s="43">
        <v>0</v>
      </c>
      <c r="O162" s="43">
        <v>100</v>
      </c>
      <c r="P162" s="38">
        <f t="shared" si="50"/>
        <v>100</v>
      </c>
      <c r="Q162" s="38">
        <f t="shared" si="51"/>
        <v>100</v>
      </c>
    </row>
    <row r="163" spans="1:17" ht="22.5" x14ac:dyDescent="0.25">
      <c r="C163" s="40" t="s">
        <v>49</v>
      </c>
      <c r="D163" s="90"/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100</v>
      </c>
      <c r="P163" s="38" t="e">
        <f t="shared" si="50"/>
        <v>#DIV/0!</v>
      </c>
      <c r="Q163" s="38" t="e">
        <f t="shared" si="51"/>
        <v>#DIV/0!</v>
      </c>
    </row>
    <row r="164" spans="1:17" ht="22.5" x14ac:dyDescent="0.25">
      <c r="C164" s="40" t="s">
        <v>50</v>
      </c>
      <c r="D164" s="90"/>
      <c r="E164" s="43">
        <f>G164+I164+K164+M164</f>
        <v>400.79999999999995</v>
      </c>
      <c r="F164" s="43">
        <f t="shared" si="53"/>
        <v>400.79999999999995</v>
      </c>
      <c r="G164" s="43">
        <v>0</v>
      </c>
      <c r="H164" s="43">
        <v>0</v>
      </c>
      <c r="I164" s="43">
        <v>120.4</v>
      </c>
      <c r="J164" s="43">
        <v>120.4</v>
      </c>
      <c r="K164" s="43">
        <v>280.39999999999998</v>
      </c>
      <c r="L164" s="43">
        <v>280.39999999999998</v>
      </c>
      <c r="M164" s="43">
        <v>0</v>
      </c>
      <c r="N164" s="43">
        <v>0</v>
      </c>
      <c r="O164" s="43">
        <v>100</v>
      </c>
      <c r="P164" s="38">
        <f t="shared" si="50"/>
        <v>100</v>
      </c>
      <c r="Q164" s="38">
        <f t="shared" si="51"/>
        <v>100</v>
      </c>
    </row>
    <row r="165" spans="1:17" ht="24" customHeight="1" x14ac:dyDescent="0.25">
      <c r="C165" s="40" t="s">
        <v>51</v>
      </c>
      <c r="D165" s="90"/>
      <c r="E165" s="43">
        <f t="shared" si="53"/>
        <v>5</v>
      </c>
      <c r="F165" s="43">
        <f t="shared" si="53"/>
        <v>5</v>
      </c>
      <c r="G165" s="43">
        <v>0</v>
      </c>
      <c r="H165" s="43">
        <v>0</v>
      </c>
      <c r="I165" s="43">
        <v>0</v>
      </c>
      <c r="J165" s="43">
        <v>0</v>
      </c>
      <c r="K165" s="43">
        <v>5</v>
      </c>
      <c r="L165" s="43">
        <v>5</v>
      </c>
      <c r="M165" s="43">
        <v>0</v>
      </c>
      <c r="N165" s="43">
        <v>0</v>
      </c>
      <c r="O165" s="43">
        <v>100</v>
      </c>
      <c r="P165" s="38">
        <f t="shared" si="50"/>
        <v>100</v>
      </c>
      <c r="Q165" s="38">
        <f t="shared" si="51"/>
        <v>100</v>
      </c>
    </row>
    <row r="166" spans="1:17" ht="33.75" customHeight="1" x14ac:dyDescent="0.25">
      <c r="C166" s="40" t="s">
        <v>52</v>
      </c>
      <c r="D166" s="90"/>
      <c r="E166" s="43">
        <f t="shared" si="53"/>
        <v>0</v>
      </c>
      <c r="F166" s="43">
        <f t="shared" si="53"/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3">
        <v>0</v>
      </c>
      <c r="N166" s="43">
        <v>0</v>
      </c>
      <c r="O166" s="43">
        <v>100</v>
      </c>
      <c r="P166" s="38" t="e">
        <f t="shared" si="50"/>
        <v>#DIV/0!</v>
      </c>
      <c r="Q166" s="38" t="e">
        <f t="shared" si="51"/>
        <v>#DIV/0!</v>
      </c>
    </row>
    <row r="167" spans="1:17" ht="33.75" customHeight="1" x14ac:dyDescent="0.25">
      <c r="C167" s="40" t="s">
        <v>53</v>
      </c>
      <c r="D167" s="90"/>
      <c r="E167" s="43">
        <f t="shared" si="53"/>
        <v>29.2</v>
      </c>
      <c r="F167" s="43">
        <f t="shared" si="53"/>
        <v>29.2</v>
      </c>
      <c r="G167" s="43">
        <v>0</v>
      </c>
      <c r="H167" s="43">
        <v>0</v>
      </c>
      <c r="I167" s="43">
        <v>0</v>
      </c>
      <c r="J167" s="43">
        <v>0</v>
      </c>
      <c r="K167" s="43">
        <v>29.2</v>
      </c>
      <c r="L167" s="43">
        <v>29.2</v>
      </c>
      <c r="M167" s="43">
        <v>0</v>
      </c>
      <c r="N167" s="43">
        <v>0</v>
      </c>
      <c r="O167" s="43">
        <v>100</v>
      </c>
      <c r="P167" s="38">
        <f t="shared" si="50"/>
        <v>100</v>
      </c>
      <c r="Q167" s="38">
        <f t="shared" si="51"/>
        <v>100</v>
      </c>
    </row>
    <row r="168" spans="1:17" ht="22.5" customHeight="1" x14ac:dyDescent="0.25">
      <c r="C168" s="40" t="s">
        <v>54</v>
      </c>
      <c r="D168" s="90"/>
      <c r="E168" s="43">
        <f t="shared" si="53"/>
        <v>1162</v>
      </c>
      <c r="F168" s="43">
        <f t="shared" si="53"/>
        <v>1162</v>
      </c>
      <c r="G168" s="43">
        <v>0</v>
      </c>
      <c r="H168" s="43">
        <v>0</v>
      </c>
      <c r="I168" s="43">
        <v>0</v>
      </c>
      <c r="J168" s="43">
        <v>0</v>
      </c>
      <c r="K168" s="43">
        <v>1162</v>
      </c>
      <c r="L168" s="43">
        <v>1162</v>
      </c>
      <c r="M168" s="43">
        <v>0</v>
      </c>
      <c r="N168" s="43">
        <v>0</v>
      </c>
      <c r="O168" s="43">
        <v>100</v>
      </c>
      <c r="P168" s="38">
        <f t="shared" si="50"/>
        <v>100</v>
      </c>
      <c r="Q168" s="38">
        <f t="shared" si="51"/>
        <v>100</v>
      </c>
    </row>
    <row r="169" spans="1:17" ht="23.25" customHeight="1" x14ac:dyDescent="0.25">
      <c r="C169" s="40" t="s">
        <v>56</v>
      </c>
      <c r="D169" s="90"/>
      <c r="E169" s="43">
        <f>G169+I169+K169+M169</f>
        <v>0</v>
      </c>
      <c r="F169" s="43">
        <f>H169+J169+L169+N169</f>
        <v>0</v>
      </c>
      <c r="G169" s="43">
        <v>0</v>
      </c>
      <c r="H169" s="43">
        <v>0</v>
      </c>
      <c r="I169" s="43">
        <v>0</v>
      </c>
      <c r="J169" s="43">
        <v>0</v>
      </c>
      <c r="K169" s="43">
        <v>0</v>
      </c>
      <c r="L169" s="43">
        <v>0</v>
      </c>
      <c r="M169" s="43">
        <v>0</v>
      </c>
      <c r="N169" s="43">
        <v>0</v>
      </c>
      <c r="O169" s="43">
        <v>100</v>
      </c>
      <c r="P169" s="38" t="e">
        <f t="shared" si="50"/>
        <v>#DIV/0!</v>
      </c>
      <c r="Q169" s="38" t="e">
        <f t="shared" si="51"/>
        <v>#DIV/0!</v>
      </c>
    </row>
    <row r="170" spans="1:17" ht="35.25" customHeight="1" x14ac:dyDescent="0.25">
      <c r="C170" s="40" t="s">
        <v>55</v>
      </c>
      <c r="D170" s="90"/>
      <c r="E170" s="43">
        <f t="shared" si="53"/>
        <v>0</v>
      </c>
      <c r="F170" s="43">
        <f t="shared" si="53"/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100</v>
      </c>
      <c r="P170" s="38" t="e">
        <f t="shared" si="50"/>
        <v>#DIV/0!</v>
      </c>
      <c r="Q170" s="38" t="e">
        <f t="shared" si="51"/>
        <v>#DIV/0!</v>
      </c>
    </row>
    <row r="171" spans="1:17" ht="47.25" customHeight="1" x14ac:dyDescent="0.25">
      <c r="C171" s="40" t="s">
        <v>47</v>
      </c>
      <c r="D171" s="90"/>
      <c r="E171" s="43">
        <f t="shared" si="53"/>
        <v>1471.1</v>
      </c>
      <c r="F171" s="43">
        <f t="shared" si="53"/>
        <v>1471.1</v>
      </c>
      <c r="G171" s="43">
        <v>0</v>
      </c>
      <c r="H171" s="43">
        <v>0</v>
      </c>
      <c r="I171" s="43">
        <v>0</v>
      </c>
      <c r="J171" s="43">
        <v>0</v>
      </c>
      <c r="K171" s="43">
        <v>1471.1</v>
      </c>
      <c r="L171" s="43">
        <v>1471.1</v>
      </c>
      <c r="M171" s="43">
        <v>0</v>
      </c>
      <c r="N171" s="43">
        <v>0</v>
      </c>
      <c r="O171" s="43">
        <v>100</v>
      </c>
      <c r="P171" s="38">
        <f t="shared" si="50"/>
        <v>100</v>
      </c>
      <c r="Q171" s="38">
        <f t="shared" si="51"/>
        <v>100</v>
      </c>
    </row>
    <row r="172" spans="1:17" ht="33.75" customHeight="1" x14ac:dyDescent="0.25">
      <c r="A172" s="1">
        <v>29</v>
      </c>
      <c r="C172" s="40" t="s">
        <v>363</v>
      </c>
      <c r="D172" s="90"/>
      <c r="E172" s="43">
        <f t="shared" si="53"/>
        <v>0</v>
      </c>
      <c r="F172" s="43">
        <f t="shared" si="53"/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100</v>
      </c>
      <c r="P172" s="38" t="e">
        <f t="shared" si="50"/>
        <v>#DIV/0!</v>
      </c>
      <c r="Q172" s="38" t="e">
        <f t="shared" si="51"/>
        <v>#DIV/0!</v>
      </c>
    </row>
    <row r="173" spans="1:17" ht="32.25" customHeight="1" x14ac:dyDescent="0.25">
      <c r="A173" s="1">
        <v>30</v>
      </c>
      <c r="B173" s="1">
        <v>2</v>
      </c>
      <c r="C173" s="40" t="s">
        <v>63</v>
      </c>
      <c r="D173" s="40" t="s">
        <v>356</v>
      </c>
      <c r="E173" s="43">
        <f t="shared" ref="E173" si="54">G173+I173+K173+M173</f>
        <v>0</v>
      </c>
      <c r="F173" s="43">
        <f t="shared" ref="F173" si="55">H173+J173+L173+N173</f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100</v>
      </c>
      <c r="P173" s="38" t="e">
        <f t="shared" si="50"/>
        <v>#DIV/0!</v>
      </c>
      <c r="Q173" s="38" t="e">
        <f t="shared" si="51"/>
        <v>#DIV/0!</v>
      </c>
    </row>
    <row r="174" spans="1:17" ht="27" customHeight="1" x14ac:dyDescent="0.25">
      <c r="A174" s="1">
        <v>31</v>
      </c>
      <c r="B174" s="1">
        <v>3</v>
      </c>
      <c r="C174" s="40" t="s">
        <v>64</v>
      </c>
      <c r="D174" s="40" t="s">
        <v>356</v>
      </c>
      <c r="E174" s="43">
        <f t="shared" ref="E174:F175" si="56">G174+I174+K174+M174</f>
        <v>0</v>
      </c>
      <c r="F174" s="43">
        <f t="shared" si="56"/>
        <v>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100</v>
      </c>
      <c r="P174" s="38" t="e">
        <f t="shared" si="50"/>
        <v>#DIV/0!</v>
      </c>
      <c r="Q174" s="38" t="e">
        <f t="shared" si="51"/>
        <v>#DIV/0!</v>
      </c>
    </row>
    <row r="175" spans="1:17" ht="25.5" customHeight="1" x14ac:dyDescent="0.25">
      <c r="A175" s="1">
        <v>32</v>
      </c>
      <c r="B175" s="1">
        <v>4</v>
      </c>
      <c r="C175" s="40" t="s">
        <v>65</v>
      </c>
      <c r="D175" s="40" t="s">
        <v>364</v>
      </c>
      <c r="E175" s="43">
        <f t="shared" si="56"/>
        <v>0</v>
      </c>
      <c r="F175" s="43">
        <f t="shared" si="56"/>
        <v>0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100</v>
      </c>
      <c r="P175" s="38" t="e">
        <f t="shared" si="50"/>
        <v>#DIV/0!</v>
      </c>
      <c r="Q175" s="38" t="e">
        <f t="shared" si="51"/>
        <v>#DIV/0!</v>
      </c>
    </row>
    <row r="176" spans="1:17" s="47" customFormat="1" ht="10.5" x14ac:dyDescent="0.25">
      <c r="A176" s="60"/>
      <c r="B176" s="81" t="s">
        <v>140</v>
      </c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</row>
    <row r="177" spans="1:28" x14ac:dyDescent="0.25">
      <c r="A177" s="45"/>
      <c r="B177" s="40"/>
      <c r="C177" s="40" t="s">
        <v>14</v>
      </c>
      <c r="D177" s="40"/>
      <c r="E177" s="41">
        <f>E178+E206+E207+E208+E209</f>
        <v>15061.500000000002</v>
      </c>
      <c r="F177" s="41">
        <f t="shared" ref="F177:N177" si="57">F178+F206+F207+F208+F209</f>
        <v>13941.000000000002</v>
      </c>
      <c r="G177" s="41">
        <f t="shared" si="57"/>
        <v>113.3</v>
      </c>
      <c r="H177" s="41">
        <f t="shared" si="57"/>
        <v>113.3</v>
      </c>
      <c r="I177" s="41">
        <f t="shared" si="57"/>
        <v>7581.8</v>
      </c>
      <c r="J177" s="41">
        <f t="shared" si="57"/>
        <v>6469.2</v>
      </c>
      <c r="K177" s="41">
        <f t="shared" si="57"/>
        <v>7366.4000000000015</v>
      </c>
      <c r="L177" s="41">
        <f t="shared" si="57"/>
        <v>7358.5</v>
      </c>
      <c r="M177" s="41">
        <f t="shared" si="57"/>
        <v>0</v>
      </c>
      <c r="N177" s="41">
        <f t="shared" si="57"/>
        <v>0</v>
      </c>
      <c r="O177" s="41">
        <v>100</v>
      </c>
      <c r="P177" s="40">
        <f t="shared" ref="P177:P209" si="58">F177/E177*100</f>
        <v>92.560501942037646</v>
      </c>
      <c r="Q177" s="40">
        <f t="shared" ref="Q177:Q209" si="59">P177/O177%</f>
        <v>92.560501942037646</v>
      </c>
      <c r="R177" s="40"/>
      <c r="S177" s="40"/>
    </row>
    <row r="178" spans="1:28" ht="63" customHeight="1" x14ac:dyDescent="0.25">
      <c r="A178" s="45">
        <v>34</v>
      </c>
      <c r="B178" s="1">
        <v>1</v>
      </c>
      <c r="C178" s="40" t="s">
        <v>141</v>
      </c>
      <c r="D178" s="40"/>
      <c r="E178" s="41">
        <f>E179+E184+E186+E191+E193+E199+E201+E204</f>
        <v>15061.500000000002</v>
      </c>
      <c r="F178" s="41">
        <f t="shared" ref="F178:N178" si="60">F179+F184+F186+F191+F193+F199+F201+F204</f>
        <v>13941.000000000002</v>
      </c>
      <c r="G178" s="41">
        <f t="shared" si="60"/>
        <v>113.3</v>
      </c>
      <c r="H178" s="41">
        <f t="shared" si="60"/>
        <v>113.3</v>
      </c>
      <c r="I178" s="41">
        <f t="shared" si="60"/>
        <v>7581.8</v>
      </c>
      <c r="J178" s="41">
        <f t="shared" si="60"/>
        <v>6469.2</v>
      </c>
      <c r="K178" s="41">
        <f t="shared" si="60"/>
        <v>7366.4000000000015</v>
      </c>
      <c r="L178" s="41">
        <f t="shared" si="60"/>
        <v>7358.5</v>
      </c>
      <c r="M178" s="41">
        <f t="shared" si="60"/>
        <v>0</v>
      </c>
      <c r="N178" s="41">
        <f t="shared" si="60"/>
        <v>0</v>
      </c>
      <c r="O178" s="43">
        <v>100</v>
      </c>
      <c r="P178" s="40">
        <f t="shared" si="58"/>
        <v>92.560501942037646</v>
      </c>
      <c r="Q178" s="38">
        <f t="shared" si="59"/>
        <v>92.560501942037646</v>
      </c>
      <c r="R178" s="40"/>
      <c r="S178" s="40"/>
      <c r="T178" s="40"/>
      <c r="U178" s="40"/>
      <c r="V178" s="40"/>
      <c r="W178" s="40"/>
      <c r="X178" s="40"/>
      <c r="Y178" s="40"/>
      <c r="AB178" s="40"/>
    </row>
    <row r="179" spans="1:28" ht="35.25" customHeight="1" x14ac:dyDescent="0.25">
      <c r="A179" s="45"/>
      <c r="B179" s="40"/>
      <c r="C179" s="55" t="s">
        <v>308</v>
      </c>
      <c r="D179" s="40"/>
      <c r="E179" s="46">
        <f>E180+E181+E182+E183</f>
        <v>3089.3</v>
      </c>
      <c r="F179" s="46">
        <f t="shared" ref="F179:N179" si="61">F180+F181+F182+F183</f>
        <v>3083.9</v>
      </c>
      <c r="G179" s="46">
        <f t="shared" si="61"/>
        <v>113.3</v>
      </c>
      <c r="H179" s="46">
        <f t="shared" si="61"/>
        <v>113.3</v>
      </c>
      <c r="I179" s="41">
        <f t="shared" si="61"/>
        <v>0</v>
      </c>
      <c r="J179" s="41">
        <f t="shared" si="61"/>
        <v>0</v>
      </c>
      <c r="K179" s="46">
        <f t="shared" si="61"/>
        <v>2976</v>
      </c>
      <c r="L179" s="46">
        <f t="shared" si="61"/>
        <v>2970.6</v>
      </c>
      <c r="M179" s="41">
        <f t="shared" si="61"/>
        <v>0</v>
      </c>
      <c r="N179" s="43">
        <f t="shared" si="61"/>
        <v>0</v>
      </c>
      <c r="O179" s="43">
        <v>100</v>
      </c>
      <c r="P179" s="40">
        <f t="shared" si="58"/>
        <v>99.825203120447995</v>
      </c>
      <c r="Q179" s="38">
        <f t="shared" si="59"/>
        <v>99.825203120447995</v>
      </c>
      <c r="R179" s="40"/>
      <c r="S179" s="40"/>
      <c r="T179" s="40"/>
      <c r="U179" s="40"/>
      <c r="V179" s="40"/>
      <c r="W179" s="40"/>
      <c r="X179" s="40"/>
      <c r="Y179" s="40"/>
      <c r="AB179" s="40"/>
    </row>
    <row r="180" spans="1:28" ht="56.25" x14ac:dyDescent="0.25">
      <c r="A180" s="45"/>
      <c r="B180" s="40"/>
      <c r="C180" s="40" t="s">
        <v>452</v>
      </c>
      <c r="D180" s="40"/>
      <c r="E180" s="41">
        <f>G180+I180+K180+M180</f>
        <v>927.9</v>
      </c>
      <c r="F180" s="41">
        <f t="shared" ref="F180:F189" si="62">H180+J180+L180+N180</f>
        <v>926.2</v>
      </c>
      <c r="G180" s="41">
        <v>0</v>
      </c>
      <c r="H180" s="41">
        <v>0</v>
      </c>
      <c r="I180" s="41">
        <v>0</v>
      </c>
      <c r="J180" s="41">
        <v>0</v>
      </c>
      <c r="K180" s="41">
        <v>927.9</v>
      </c>
      <c r="L180" s="41">
        <v>926.2</v>
      </c>
      <c r="M180" s="41">
        <v>0</v>
      </c>
      <c r="N180" s="43">
        <v>0</v>
      </c>
      <c r="O180" s="43">
        <v>100</v>
      </c>
      <c r="P180" s="40">
        <f t="shared" si="58"/>
        <v>99.816790602435617</v>
      </c>
      <c r="Q180" s="38">
        <f t="shared" si="59"/>
        <v>99.816790602435617</v>
      </c>
      <c r="R180" s="40"/>
      <c r="S180" s="40"/>
      <c r="T180" s="40"/>
      <c r="U180" s="40"/>
      <c r="V180" s="40"/>
      <c r="W180" s="40"/>
      <c r="X180" s="40"/>
      <c r="Y180" s="40"/>
      <c r="AB180" s="40"/>
    </row>
    <row r="181" spans="1:28" ht="67.5" x14ac:dyDescent="0.25">
      <c r="A181" s="45"/>
      <c r="B181" s="40"/>
      <c r="C181" s="40" t="s">
        <v>453</v>
      </c>
      <c r="D181" s="40"/>
      <c r="E181" s="41">
        <f t="shared" ref="E181:E189" si="63">G181+I181+K181+M181</f>
        <v>2040.7</v>
      </c>
      <c r="F181" s="41">
        <f t="shared" si="62"/>
        <v>2037</v>
      </c>
      <c r="G181" s="41">
        <v>0</v>
      </c>
      <c r="H181" s="41">
        <v>0</v>
      </c>
      <c r="I181" s="41">
        <v>0</v>
      </c>
      <c r="J181" s="41">
        <v>0</v>
      </c>
      <c r="K181" s="41">
        <v>2040.7</v>
      </c>
      <c r="L181" s="41">
        <v>2037</v>
      </c>
      <c r="M181" s="41">
        <v>0</v>
      </c>
      <c r="N181" s="43">
        <v>0</v>
      </c>
      <c r="O181" s="43">
        <v>100</v>
      </c>
      <c r="P181" s="40">
        <f t="shared" si="58"/>
        <v>99.818689665310927</v>
      </c>
      <c r="Q181" s="38">
        <f t="shared" si="59"/>
        <v>99.818689665310927</v>
      </c>
      <c r="R181" s="40"/>
      <c r="S181" s="40"/>
      <c r="T181" s="40"/>
      <c r="U181" s="40"/>
      <c r="V181" s="40"/>
      <c r="W181" s="40"/>
      <c r="X181" s="40"/>
      <c r="Y181" s="40"/>
      <c r="AB181" s="40"/>
    </row>
    <row r="182" spans="1:28" ht="60" customHeight="1" x14ac:dyDescent="0.25">
      <c r="A182" s="45"/>
      <c r="B182" s="40"/>
      <c r="C182" s="40" t="s">
        <v>454</v>
      </c>
      <c r="D182" s="40"/>
      <c r="E182" s="46">
        <f t="shared" si="63"/>
        <v>113.3</v>
      </c>
      <c r="F182" s="46">
        <f t="shared" si="62"/>
        <v>113.3</v>
      </c>
      <c r="G182" s="41">
        <v>113.3</v>
      </c>
      <c r="H182" s="41">
        <v>113.3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3">
        <v>0</v>
      </c>
      <c r="O182" s="43">
        <v>100</v>
      </c>
      <c r="P182" s="40">
        <f t="shared" si="58"/>
        <v>100</v>
      </c>
      <c r="Q182" s="38">
        <f t="shared" si="59"/>
        <v>100</v>
      </c>
      <c r="R182" s="40"/>
      <c r="S182" s="40"/>
      <c r="T182" s="40"/>
      <c r="U182" s="40"/>
      <c r="V182" s="40"/>
      <c r="W182" s="40"/>
      <c r="X182" s="40"/>
      <c r="Y182" s="40"/>
      <c r="AB182" s="40"/>
    </row>
    <row r="183" spans="1:28" ht="53.25" customHeight="1" x14ac:dyDescent="0.25">
      <c r="A183" s="45"/>
      <c r="B183" s="40"/>
      <c r="C183" s="40" t="s">
        <v>455</v>
      </c>
      <c r="D183" s="40"/>
      <c r="E183" s="41">
        <f t="shared" si="63"/>
        <v>7.4</v>
      </c>
      <c r="F183" s="41">
        <f t="shared" si="62"/>
        <v>7.4</v>
      </c>
      <c r="G183" s="41">
        <v>0</v>
      </c>
      <c r="H183" s="41">
        <v>0</v>
      </c>
      <c r="I183" s="41">
        <v>0</v>
      </c>
      <c r="J183" s="41">
        <v>0</v>
      </c>
      <c r="K183" s="41">
        <v>7.4</v>
      </c>
      <c r="L183" s="41">
        <v>7.4</v>
      </c>
      <c r="M183" s="41">
        <v>0</v>
      </c>
      <c r="N183" s="43">
        <v>0</v>
      </c>
      <c r="O183" s="43">
        <v>100</v>
      </c>
      <c r="P183" s="40">
        <f t="shared" si="58"/>
        <v>100</v>
      </c>
      <c r="Q183" s="38">
        <f t="shared" si="59"/>
        <v>100</v>
      </c>
      <c r="R183" s="40"/>
      <c r="S183" s="40"/>
      <c r="T183" s="40"/>
      <c r="U183" s="40"/>
      <c r="V183" s="40"/>
      <c r="W183" s="40"/>
      <c r="X183" s="40"/>
      <c r="Y183" s="40"/>
      <c r="AB183" s="40"/>
    </row>
    <row r="184" spans="1:28" ht="52.5" x14ac:dyDescent="0.25">
      <c r="A184" s="45"/>
      <c r="B184" s="40"/>
      <c r="C184" s="55" t="s">
        <v>309</v>
      </c>
      <c r="D184" s="40"/>
      <c r="E184" s="46">
        <f t="shared" si="63"/>
        <v>0</v>
      </c>
      <c r="F184" s="46">
        <f t="shared" si="62"/>
        <v>0</v>
      </c>
      <c r="G184" s="41">
        <f>G185</f>
        <v>0</v>
      </c>
      <c r="H184" s="41">
        <f t="shared" ref="H184:L184" si="64">H185</f>
        <v>0</v>
      </c>
      <c r="I184" s="41">
        <f t="shared" si="64"/>
        <v>0</v>
      </c>
      <c r="J184" s="41">
        <f t="shared" si="64"/>
        <v>0</v>
      </c>
      <c r="K184" s="46">
        <f t="shared" si="64"/>
        <v>0</v>
      </c>
      <c r="L184" s="46">
        <f t="shared" si="64"/>
        <v>0</v>
      </c>
      <c r="M184" s="41">
        <f t="shared" ref="M184:N184" si="65">M185</f>
        <v>0</v>
      </c>
      <c r="N184" s="43">
        <f t="shared" si="65"/>
        <v>0</v>
      </c>
      <c r="O184" s="43">
        <v>100</v>
      </c>
      <c r="P184" s="40" t="e">
        <f t="shared" si="58"/>
        <v>#DIV/0!</v>
      </c>
      <c r="Q184" s="38" t="e">
        <f t="shared" si="59"/>
        <v>#DIV/0!</v>
      </c>
      <c r="R184" s="40"/>
      <c r="S184" s="40"/>
      <c r="T184" s="40"/>
      <c r="U184" s="40"/>
      <c r="V184" s="40"/>
      <c r="W184" s="40"/>
      <c r="X184" s="40"/>
      <c r="Y184" s="40"/>
      <c r="AB184" s="40"/>
    </row>
    <row r="185" spans="1:28" ht="33.75" x14ac:dyDescent="0.25">
      <c r="A185" s="45"/>
      <c r="B185" s="40"/>
      <c r="C185" s="40" t="s">
        <v>457</v>
      </c>
      <c r="D185" s="40"/>
      <c r="E185" s="41">
        <f t="shared" si="63"/>
        <v>0</v>
      </c>
      <c r="F185" s="41">
        <f t="shared" si="62"/>
        <v>0</v>
      </c>
      <c r="G185" s="41">
        <v>0</v>
      </c>
      <c r="H185" s="41">
        <v>0</v>
      </c>
      <c r="I185" s="41">
        <v>0</v>
      </c>
      <c r="J185" s="41">
        <v>0</v>
      </c>
      <c r="K185" s="41"/>
      <c r="L185" s="41"/>
      <c r="M185" s="41">
        <v>0</v>
      </c>
      <c r="N185" s="43">
        <v>0</v>
      </c>
      <c r="O185" s="43">
        <v>100</v>
      </c>
      <c r="P185" s="40" t="e">
        <f t="shared" si="58"/>
        <v>#DIV/0!</v>
      </c>
      <c r="Q185" s="38" t="e">
        <f t="shared" si="59"/>
        <v>#DIV/0!</v>
      </c>
      <c r="R185" s="40"/>
      <c r="S185" s="40"/>
      <c r="T185" s="40"/>
      <c r="U185" s="40"/>
      <c r="V185" s="40"/>
      <c r="W185" s="40"/>
      <c r="X185" s="40"/>
      <c r="Y185" s="40"/>
      <c r="AB185" s="40"/>
    </row>
    <row r="186" spans="1:28" ht="65.25" customHeight="1" x14ac:dyDescent="0.25">
      <c r="A186" s="45"/>
      <c r="B186" s="40"/>
      <c r="C186" s="55" t="s">
        <v>456</v>
      </c>
      <c r="D186" s="40"/>
      <c r="E186" s="46">
        <f t="shared" si="63"/>
        <v>244.9</v>
      </c>
      <c r="F186" s="46">
        <f t="shared" si="62"/>
        <v>244.9</v>
      </c>
      <c r="G186" s="46">
        <f>G187+G189</f>
        <v>0</v>
      </c>
      <c r="H186" s="46">
        <f t="shared" ref="H186:L186" si="66">H187+H189</f>
        <v>0</v>
      </c>
      <c r="I186" s="46">
        <f t="shared" si="66"/>
        <v>0</v>
      </c>
      <c r="J186" s="46">
        <f t="shared" si="66"/>
        <v>0</v>
      </c>
      <c r="K186" s="46">
        <f t="shared" si="66"/>
        <v>244.9</v>
      </c>
      <c r="L186" s="46">
        <f t="shared" si="66"/>
        <v>244.9</v>
      </c>
      <c r="M186" s="41">
        <f t="shared" ref="M186:N186" si="67">M187+M189</f>
        <v>0</v>
      </c>
      <c r="N186" s="43">
        <f t="shared" si="67"/>
        <v>0</v>
      </c>
      <c r="O186" s="43">
        <v>100</v>
      </c>
      <c r="P186" s="40">
        <f t="shared" si="58"/>
        <v>100</v>
      </c>
      <c r="Q186" s="38">
        <f t="shared" si="59"/>
        <v>100</v>
      </c>
      <c r="R186" s="40"/>
      <c r="S186" s="40"/>
      <c r="T186" s="40"/>
      <c r="U186" s="40"/>
      <c r="V186" s="40"/>
      <c r="W186" s="40"/>
      <c r="X186" s="40"/>
      <c r="Y186" s="40"/>
      <c r="AB186" s="40"/>
    </row>
    <row r="187" spans="1:28" ht="44.25" x14ac:dyDescent="0.25">
      <c r="A187" s="45"/>
      <c r="B187" s="40"/>
      <c r="C187" s="40" t="s">
        <v>458</v>
      </c>
      <c r="D187" s="40"/>
      <c r="E187" s="41">
        <f t="shared" si="63"/>
        <v>244.9</v>
      </c>
      <c r="F187" s="41">
        <f t="shared" si="62"/>
        <v>244.9</v>
      </c>
      <c r="G187" s="41">
        <v>0</v>
      </c>
      <c r="H187" s="41">
        <v>0</v>
      </c>
      <c r="I187" s="41">
        <v>0</v>
      </c>
      <c r="J187" s="41">
        <v>0</v>
      </c>
      <c r="K187" s="41">
        <v>244.9</v>
      </c>
      <c r="L187" s="41">
        <v>244.9</v>
      </c>
      <c r="M187" s="41">
        <v>0</v>
      </c>
      <c r="N187" s="43">
        <v>0</v>
      </c>
      <c r="O187" s="43">
        <v>100</v>
      </c>
      <c r="P187" s="40">
        <f t="shared" si="58"/>
        <v>100</v>
      </c>
      <c r="Q187" s="38">
        <f t="shared" si="59"/>
        <v>100</v>
      </c>
      <c r="R187" s="40"/>
      <c r="S187" s="40"/>
      <c r="T187" s="40"/>
      <c r="U187" s="40"/>
      <c r="V187" s="40"/>
      <c r="W187" s="40"/>
      <c r="X187" s="40"/>
      <c r="Y187" s="40"/>
      <c r="AB187" s="40"/>
    </row>
    <row r="188" spans="1:28" ht="382.5" hidden="1" x14ac:dyDescent="0.25">
      <c r="A188" s="45"/>
      <c r="B188" s="40" t="s">
        <v>311</v>
      </c>
      <c r="C188" s="55" t="s">
        <v>311</v>
      </c>
      <c r="D188" s="40"/>
      <c r="E188" s="46">
        <f t="shared" si="63"/>
        <v>0</v>
      </c>
      <c r="F188" s="46">
        <f t="shared" si="62"/>
        <v>0</v>
      </c>
      <c r="G188" s="41"/>
      <c r="H188" s="41"/>
      <c r="I188" s="46">
        <f>I189</f>
        <v>0</v>
      </c>
      <c r="J188" s="46">
        <f>J189</f>
        <v>0</v>
      </c>
      <c r="K188" s="46">
        <f>K189</f>
        <v>0</v>
      </c>
      <c r="L188" s="46">
        <f>L189</f>
        <v>0</v>
      </c>
      <c r="M188" s="41"/>
      <c r="O188" s="43">
        <v>100</v>
      </c>
      <c r="P188" s="40" t="e">
        <f t="shared" si="58"/>
        <v>#DIV/0!</v>
      </c>
      <c r="Q188" s="38" t="e">
        <f t="shared" si="59"/>
        <v>#DIV/0!</v>
      </c>
      <c r="R188" s="40"/>
      <c r="S188" s="40"/>
      <c r="T188" s="40"/>
      <c r="U188" s="40"/>
      <c r="V188" s="40"/>
      <c r="W188" s="40"/>
      <c r="X188" s="40"/>
      <c r="Y188" s="40"/>
      <c r="AB188" s="40"/>
    </row>
    <row r="189" spans="1:28" ht="44.25" x14ac:dyDescent="0.25">
      <c r="A189" s="45"/>
      <c r="B189" s="40"/>
      <c r="C189" s="40" t="s">
        <v>459</v>
      </c>
      <c r="D189" s="40"/>
      <c r="E189" s="41">
        <f t="shared" si="63"/>
        <v>0</v>
      </c>
      <c r="F189" s="41">
        <f t="shared" si="62"/>
        <v>0</v>
      </c>
      <c r="G189" s="41">
        <v>0</v>
      </c>
      <c r="H189" s="41">
        <v>0</v>
      </c>
      <c r="I189" s="41"/>
      <c r="J189" s="41"/>
      <c r="K189" s="41"/>
      <c r="L189" s="41"/>
      <c r="M189" s="41">
        <v>0</v>
      </c>
      <c r="N189" s="43">
        <v>0</v>
      </c>
      <c r="O189" s="43">
        <v>100</v>
      </c>
      <c r="P189" s="40" t="e">
        <f t="shared" si="58"/>
        <v>#DIV/0!</v>
      </c>
      <c r="Q189" s="38" t="e">
        <f t="shared" si="59"/>
        <v>#DIV/0!</v>
      </c>
      <c r="R189" s="40"/>
      <c r="S189" s="40"/>
      <c r="T189" s="40"/>
      <c r="U189" s="40"/>
      <c r="V189" s="40"/>
      <c r="W189" s="40"/>
      <c r="X189" s="40"/>
      <c r="Y189" s="40"/>
      <c r="AB189" s="40"/>
    </row>
    <row r="190" spans="1:28" hidden="1" x14ac:dyDescent="0.25">
      <c r="A190" s="45"/>
      <c r="B190" s="40"/>
      <c r="D190" s="40"/>
      <c r="E190" s="41"/>
      <c r="F190" s="41"/>
      <c r="G190" s="41"/>
      <c r="H190" s="41"/>
      <c r="I190" s="41"/>
      <c r="J190" s="41"/>
      <c r="K190" s="41"/>
      <c r="L190" s="41"/>
      <c r="M190" s="41"/>
      <c r="O190" s="43">
        <v>100</v>
      </c>
      <c r="P190" s="40" t="e">
        <f t="shared" si="58"/>
        <v>#DIV/0!</v>
      </c>
      <c r="Q190" s="38" t="e">
        <f t="shared" si="59"/>
        <v>#DIV/0!</v>
      </c>
      <c r="R190" s="40"/>
      <c r="S190" s="40"/>
      <c r="T190" s="40"/>
      <c r="U190" s="40"/>
      <c r="V190" s="40"/>
      <c r="W190" s="40"/>
      <c r="X190" s="40"/>
      <c r="Y190" s="40"/>
      <c r="AB190" s="40"/>
    </row>
    <row r="191" spans="1:28" ht="23.25" customHeight="1" x14ac:dyDescent="0.25">
      <c r="A191" s="45"/>
      <c r="B191" s="40"/>
      <c r="C191" s="55" t="s">
        <v>210</v>
      </c>
      <c r="D191" s="55"/>
      <c r="E191" s="46">
        <f t="shared" ref="E191:F205" si="68">G191+I191+K191+M191</f>
        <v>94.5</v>
      </c>
      <c r="F191" s="46">
        <f t="shared" si="68"/>
        <v>94.5</v>
      </c>
      <c r="G191" s="46">
        <f>G192</f>
        <v>0</v>
      </c>
      <c r="H191" s="46">
        <f t="shared" ref="H191:L191" si="69">H192</f>
        <v>0</v>
      </c>
      <c r="I191" s="46">
        <f t="shared" si="69"/>
        <v>0</v>
      </c>
      <c r="J191" s="46">
        <f t="shared" si="69"/>
        <v>0</v>
      </c>
      <c r="K191" s="46">
        <f t="shared" si="69"/>
        <v>94.5</v>
      </c>
      <c r="L191" s="46">
        <f t="shared" si="69"/>
        <v>94.5</v>
      </c>
      <c r="M191" s="41">
        <f t="shared" ref="M191:N191" si="70">M192</f>
        <v>0</v>
      </c>
      <c r="N191" s="43">
        <f t="shared" si="70"/>
        <v>0</v>
      </c>
      <c r="O191" s="43">
        <v>100</v>
      </c>
      <c r="P191" s="40">
        <f t="shared" si="58"/>
        <v>100</v>
      </c>
      <c r="Q191" s="38">
        <f t="shared" si="59"/>
        <v>100</v>
      </c>
      <c r="R191" s="40"/>
      <c r="S191" s="40"/>
      <c r="T191" s="40"/>
      <c r="U191" s="40"/>
      <c r="V191" s="40"/>
      <c r="W191" s="40"/>
      <c r="X191" s="40"/>
      <c r="Y191" s="40"/>
      <c r="AB191" s="40"/>
    </row>
    <row r="192" spans="1:28" ht="33.75" x14ac:dyDescent="0.25">
      <c r="A192" s="45"/>
      <c r="B192" s="40"/>
      <c r="C192" s="40" t="s">
        <v>460</v>
      </c>
      <c r="D192" s="40"/>
      <c r="E192" s="41">
        <f t="shared" si="68"/>
        <v>94.5</v>
      </c>
      <c r="F192" s="41">
        <f t="shared" si="68"/>
        <v>94.5</v>
      </c>
      <c r="G192" s="41">
        <v>0</v>
      </c>
      <c r="H192" s="41">
        <v>0</v>
      </c>
      <c r="I192" s="41">
        <v>0</v>
      </c>
      <c r="J192" s="41">
        <v>0</v>
      </c>
      <c r="K192" s="41">
        <v>94.5</v>
      </c>
      <c r="L192" s="41">
        <v>94.5</v>
      </c>
      <c r="M192" s="41">
        <v>0</v>
      </c>
      <c r="N192" s="43">
        <v>0</v>
      </c>
      <c r="O192" s="43">
        <v>100</v>
      </c>
      <c r="P192" s="40">
        <f t="shared" si="58"/>
        <v>100</v>
      </c>
      <c r="Q192" s="38">
        <f t="shared" si="59"/>
        <v>100</v>
      </c>
      <c r="R192" s="40"/>
      <c r="S192" s="40"/>
      <c r="T192" s="40"/>
      <c r="U192" s="40"/>
      <c r="V192" s="40"/>
      <c r="W192" s="40"/>
      <c r="X192" s="40"/>
      <c r="Y192" s="40"/>
      <c r="AB192" s="40"/>
    </row>
    <row r="193" spans="1:28" ht="36" customHeight="1" x14ac:dyDescent="0.25">
      <c r="A193" s="45"/>
      <c r="B193" s="40"/>
      <c r="C193" s="55" t="s">
        <v>312</v>
      </c>
      <c r="D193" s="40"/>
      <c r="E193" s="46">
        <f t="shared" si="68"/>
        <v>10508</v>
      </c>
      <c r="F193" s="46">
        <f t="shared" si="68"/>
        <v>9392.9</v>
      </c>
      <c r="G193" s="41">
        <f>G194+G195+G196</f>
        <v>0</v>
      </c>
      <c r="H193" s="41">
        <f t="shared" ref="H193:L193" si="71">H194+H195+H196</f>
        <v>0</v>
      </c>
      <c r="I193" s="46">
        <f t="shared" si="71"/>
        <v>7420.2</v>
      </c>
      <c r="J193" s="46">
        <f t="shared" si="71"/>
        <v>6307.5999999999995</v>
      </c>
      <c r="K193" s="46">
        <f t="shared" si="71"/>
        <v>3087.8</v>
      </c>
      <c r="L193" s="46">
        <f t="shared" si="71"/>
        <v>3085.3</v>
      </c>
      <c r="M193" s="41">
        <f t="shared" ref="M193:N193" si="72">M194+M195+M196</f>
        <v>0</v>
      </c>
      <c r="N193" s="43">
        <f t="shared" si="72"/>
        <v>0</v>
      </c>
      <c r="O193" s="43">
        <v>100</v>
      </c>
      <c r="P193" s="40">
        <f t="shared" si="58"/>
        <v>89.38808526836695</v>
      </c>
      <c r="Q193" s="38">
        <f t="shared" si="59"/>
        <v>89.38808526836695</v>
      </c>
      <c r="R193" s="40"/>
      <c r="S193" s="40"/>
      <c r="T193" s="40"/>
      <c r="U193" s="40"/>
      <c r="V193" s="40"/>
      <c r="W193" s="40"/>
      <c r="X193" s="40"/>
      <c r="Y193" s="40"/>
      <c r="AB193" s="40"/>
    </row>
    <row r="194" spans="1:28" ht="66.75" x14ac:dyDescent="0.25">
      <c r="A194" s="45"/>
      <c r="B194" s="40"/>
      <c r="C194" s="40" t="s">
        <v>461</v>
      </c>
      <c r="D194" s="40"/>
      <c r="E194" s="41">
        <f t="shared" si="68"/>
        <v>1202</v>
      </c>
      <c r="F194" s="41">
        <f t="shared" si="68"/>
        <v>1202</v>
      </c>
      <c r="G194" s="41">
        <v>0</v>
      </c>
      <c r="H194" s="41">
        <v>0</v>
      </c>
      <c r="I194" s="41">
        <v>0</v>
      </c>
      <c r="J194" s="41">
        <v>0</v>
      </c>
      <c r="K194" s="41">
        <v>1202</v>
      </c>
      <c r="L194" s="41">
        <v>1202</v>
      </c>
      <c r="M194" s="41">
        <v>0</v>
      </c>
      <c r="N194" s="43">
        <v>0</v>
      </c>
      <c r="O194" s="43">
        <v>100</v>
      </c>
      <c r="P194" s="40">
        <f t="shared" si="58"/>
        <v>100</v>
      </c>
      <c r="Q194" s="38">
        <f t="shared" si="59"/>
        <v>100</v>
      </c>
      <c r="R194" s="40"/>
      <c r="S194" s="40"/>
      <c r="T194" s="40"/>
      <c r="U194" s="40"/>
      <c r="V194" s="40"/>
      <c r="W194" s="40"/>
      <c r="X194" s="40"/>
      <c r="Y194" s="40"/>
      <c r="AB194" s="40"/>
    </row>
    <row r="195" spans="1:28" ht="21.75" customHeight="1" x14ac:dyDescent="0.25">
      <c r="A195" s="45"/>
      <c r="B195" s="40"/>
      <c r="C195" s="40" t="s">
        <v>462</v>
      </c>
      <c r="D195" s="40"/>
      <c r="E195" s="41">
        <f t="shared" si="68"/>
        <v>416.6</v>
      </c>
      <c r="F195" s="41">
        <f t="shared" si="68"/>
        <v>415.6</v>
      </c>
      <c r="G195" s="41">
        <v>0</v>
      </c>
      <c r="H195" s="41">
        <v>0</v>
      </c>
      <c r="I195" s="41">
        <v>102.9</v>
      </c>
      <c r="J195" s="41">
        <v>102.9</v>
      </c>
      <c r="K195" s="41">
        <v>313.7</v>
      </c>
      <c r="L195" s="41">
        <v>312.7</v>
      </c>
      <c r="M195" s="41">
        <v>0</v>
      </c>
      <c r="N195" s="43">
        <v>0</v>
      </c>
      <c r="O195" s="43">
        <v>100</v>
      </c>
      <c r="P195" s="40">
        <f t="shared" si="58"/>
        <v>99.759961593855024</v>
      </c>
      <c r="Q195" s="38">
        <f t="shared" si="59"/>
        <v>99.759961593855024</v>
      </c>
      <c r="R195" s="40"/>
      <c r="S195" s="40"/>
      <c r="T195" s="40"/>
      <c r="U195" s="40"/>
      <c r="V195" s="40"/>
      <c r="W195" s="40"/>
      <c r="X195" s="40"/>
      <c r="Y195" s="40"/>
      <c r="AB195" s="40"/>
    </row>
    <row r="196" spans="1:28" ht="34.5" customHeight="1" x14ac:dyDescent="0.25">
      <c r="A196" s="45"/>
      <c r="B196" s="40"/>
      <c r="C196" s="40" t="s">
        <v>463</v>
      </c>
      <c r="D196" s="40"/>
      <c r="E196" s="41">
        <f t="shared" si="68"/>
        <v>8889.4</v>
      </c>
      <c r="F196" s="41">
        <f t="shared" si="68"/>
        <v>7775.2999999999993</v>
      </c>
      <c r="G196" s="41">
        <v>0</v>
      </c>
      <c r="H196" s="41">
        <v>0</v>
      </c>
      <c r="I196" s="41">
        <v>7317.3</v>
      </c>
      <c r="J196" s="41">
        <v>6204.7</v>
      </c>
      <c r="K196" s="41">
        <v>1572.1</v>
      </c>
      <c r="L196" s="41">
        <v>1570.6</v>
      </c>
      <c r="M196" s="41">
        <v>0</v>
      </c>
      <c r="N196" s="43">
        <v>0</v>
      </c>
      <c r="O196" s="43">
        <v>100</v>
      </c>
      <c r="P196" s="40">
        <f t="shared" si="58"/>
        <v>87.467095642000587</v>
      </c>
      <c r="Q196" s="38">
        <f t="shared" si="59"/>
        <v>87.467095642000587</v>
      </c>
      <c r="R196" s="40"/>
      <c r="S196" s="40"/>
      <c r="T196" s="40"/>
      <c r="U196" s="40"/>
      <c r="V196" s="40"/>
      <c r="W196" s="40"/>
      <c r="X196" s="40"/>
      <c r="Y196" s="40"/>
      <c r="AB196" s="40"/>
    </row>
    <row r="197" spans="1:28" ht="202.5" hidden="1" x14ac:dyDescent="0.25">
      <c r="A197" s="45"/>
      <c r="B197" s="40" t="s">
        <v>277</v>
      </c>
      <c r="C197" s="40" t="s">
        <v>277</v>
      </c>
      <c r="D197" s="40"/>
      <c r="E197" s="41">
        <v>0</v>
      </c>
      <c r="F197" s="41">
        <v>0</v>
      </c>
      <c r="G197" s="41"/>
      <c r="H197" s="41"/>
      <c r="I197" s="41"/>
      <c r="J197" s="41"/>
      <c r="K197" s="41"/>
      <c r="L197" s="41"/>
      <c r="M197" s="41"/>
      <c r="O197" s="43">
        <v>100</v>
      </c>
      <c r="P197" s="40" t="e">
        <f t="shared" si="58"/>
        <v>#DIV/0!</v>
      </c>
      <c r="Q197" s="38" t="e">
        <f t="shared" si="59"/>
        <v>#DIV/0!</v>
      </c>
      <c r="R197" s="40"/>
      <c r="S197" s="40"/>
      <c r="T197" s="40"/>
      <c r="U197" s="40"/>
      <c r="V197" s="40"/>
      <c r="W197" s="40"/>
      <c r="X197" s="40"/>
      <c r="Y197" s="40"/>
      <c r="AB197" s="40"/>
    </row>
    <row r="198" spans="1:28" ht="112.5" hidden="1" x14ac:dyDescent="0.25">
      <c r="A198" s="45"/>
      <c r="B198" s="40" t="s">
        <v>278</v>
      </c>
      <c r="C198" s="40" t="s">
        <v>278</v>
      </c>
      <c r="D198" s="40"/>
      <c r="E198" s="41">
        <v>0</v>
      </c>
      <c r="F198" s="41">
        <v>0</v>
      </c>
      <c r="G198" s="41"/>
      <c r="H198" s="41"/>
      <c r="I198" s="41"/>
      <c r="J198" s="41"/>
      <c r="K198" s="41"/>
      <c r="L198" s="41"/>
      <c r="M198" s="41"/>
      <c r="O198" s="43">
        <v>100</v>
      </c>
      <c r="P198" s="40" t="e">
        <f t="shared" si="58"/>
        <v>#DIV/0!</v>
      </c>
      <c r="Q198" s="38" t="e">
        <f t="shared" si="59"/>
        <v>#DIV/0!</v>
      </c>
      <c r="R198" s="40"/>
      <c r="S198" s="40"/>
      <c r="T198" s="40"/>
      <c r="U198" s="40"/>
      <c r="V198" s="40"/>
      <c r="W198" s="40"/>
      <c r="X198" s="40"/>
      <c r="Y198" s="40"/>
      <c r="AB198" s="40"/>
    </row>
    <row r="199" spans="1:28" ht="31.5" x14ac:dyDescent="0.25">
      <c r="A199" s="45"/>
      <c r="B199" s="40"/>
      <c r="C199" s="55" t="s">
        <v>313</v>
      </c>
      <c r="D199" s="40"/>
      <c r="E199" s="46">
        <f>E200</f>
        <v>163.69999999999999</v>
      </c>
      <c r="F199" s="46">
        <f>F200</f>
        <v>163.69999999999999</v>
      </c>
      <c r="G199" s="46">
        <v>0</v>
      </c>
      <c r="H199" s="46">
        <v>0</v>
      </c>
      <c r="I199" s="46">
        <f>I200</f>
        <v>161.6</v>
      </c>
      <c r="J199" s="46">
        <f>J200</f>
        <v>161.6</v>
      </c>
      <c r="K199" s="46">
        <f>K200</f>
        <v>2.1</v>
      </c>
      <c r="L199" s="46">
        <f>L200</f>
        <v>2.1</v>
      </c>
      <c r="M199" s="41">
        <v>0</v>
      </c>
      <c r="N199" s="43">
        <v>0</v>
      </c>
      <c r="O199" s="43">
        <v>100</v>
      </c>
      <c r="P199" s="40">
        <f t="shared" si="58"/>
        <v>100</v>
      </c>
      <c r="Q199" s="38">
        <f t="shared" si="59"/>
        <v>100</v>
      </c>
      <c r="R199" s="40"/>
      <c r="S199" s="40"/>
      <c r="T199" s="40"/>
      <c r="U199" s="40"/>
      <c r="V199" s="40"/>
      <c r="W199" s="40"/>
      <c r="X199" s="40"/>
      <c r="Y199" s="40"/>
      <c r="AB199" s="40"/>
    </row>
    <row r="200" spans="1:28" ht="67.5" x14ac:dyDescent="0.25">
      <c r="A200" s="45"/>
      <c r="B200" s="40"/>
      <c r="C200" s="40" t="s">
        <v>464</v>
      </c>
      <c r="D200" s="40"/>
      <c r="E200" s="41">
        <f t="shared" si="68"/>
        <v>163.69999999999999</v>
      </c>
      <c r="F200" s="41">
        <f t="shared" si="68"/>
        <v>163.69999999999999</v>
      </c>
      <c r="G200" s="41">
        <v>0</v>
      </c>
      <c r="H200" s="41">
        <v>0</v>
      </c>
      <c r="I200" s="41">
        <v>161.6</v>
      </c>
      <c r="J200" s="41">
        <v>161.6</v>
      </c>
      <c r="K200" s="41">
        <v>2.1</v>
      </c>
      <c r="L200" s="41">
        <v>2.1</v>
      </c>
      <c r="M200" s="41">
        <f t="shared" ref="M200:N200" si="73">M202</f>
        <v>0</v>
      </c>
      <c r="N200" s="43">
        <f t="shared" si="73"/>
        <v>0</v>
      </c>
      <c r="O200" s="43">
        <v>100</v>
      </c>
      <c r="P200" s="40">
        <f t="shared" si="58"/>
        <v>100</v>
      </c>
      <c r="Q200" s="38">
        <f t="shared" si="59"/>
        <v>100</v>
      </c>
      <c r="R200" s="40"/>
      <c r="S200" s="40"/>
      <c r="T200" s="40"/>
      <c r="U200" s="40"/>
      <c r="V200" s="40"/>
      <c r="W200" s="40"/>
      <c r="X200" s="40"/>
      <c r="Y200" s="40"/>
      <c r="AB200" s="40"/>
    </row>
    <row r="201" spans="1:28" ht="31.5" x14ac:dyDescent="0.25">
      <c r="A201" s="45"/>
      <c r="B201" s="40"/>
      <c r="C201" s="55" t="s">
        <v>314</v>
      </c>
      <c r="D201" s="40"/>
      <c r="E201" s="46">
        <f t="shared" si="68"/>
        <v>961.09999999999991</v>
      </c>
      <c r="F201" s="46">
        <f t="shared" si="68"/>
        <v>961.09999999999991</v>
      </c>
      <c r="G201" s="41">
        <f>G202+G203</f>
        <v>0</v>
      </c>
      <c r="H201" s="41">
        <f t="shared" ref="H201:L201" si="74">H202+H203</f>
        <v>0</v>
      </c>
      <c r="I201" s="41">
        <f t="shared" si="74"/>
        <v>0</v>
      </c>
      <c r="J201" s="41">
        <f t="shared" si="74"/>
        <v>0</v>
      </c>
      <c r="K201" s="46">
        <f t="shared" si="74"/>
        <v>961.09999999999991</v>
      </c>
      <c r="L201" s="46">
        <f t="shared" si="74"/>
        <v>961.09999999999991</v>
      </c>
      <c r="M201" s="41">
        <v>0</v>
      </c>
      <c r="N201" s="43">
        <v>0</v>
      </c>
      <c r="O201" s="43">
        <v>100</v>
      </c>
      <c r="P201" s="40">
        <f t="shared" si="58"/>
        <v>100</v>
      </c>
      <c r="Q201" s="38">
        <f t="shared" si="59"/>
        <v>100</v>
      </c>
      <c r="R201" s="40"/>
      <c r="S201" s="40"/>
      <c r="T201" s="40"/>
      <c r="U201" s="40"/>
      <c r="V201" s="40"/>
      <c r="W201" s="40"/>
      <c r="X201" s="40"/>
      <c r="Y201" s="40"/>
      <c r="AB201" s="40"/>
    </row>
    <row r="202" spans="1:28" ht="34.5" customHeight="1" x14ac:dyDescent="0.25">
      <c r="A202" s="45"/>
      <c r="B202" s="40"/>
      <c r="C202" s="40" t="s">
        <v>465</v>
      </c>
      <c r="D202" s="40"/>
      <c r="E202" s="41">
        <f t="shared" si="68"/>
        <v>342.8</v>
      </c>
      <c r="F202" s="41">
        <f t="shared" si="68"/>
        <v>342.8</v>
      </c>
      <c r="G202" s="41">
        <v>0</v>
      </c>
      <c r="H202" s="41">
        <v>0</v>
      </c>
      <c r="I202" s="41">
        <v>0</v>
      </c>
      <c r="J202" s="41">
        <v>0</v>
      </c>
      <c r="K202" s="41">
        <v>342.8</v>
      </c>
      <c r="L202" s="41">
        <v>342.8</v>
      </c>
      <c r="M202" s="41">
        <v>0</v>
      </c>
      <c r="N202" s="43">
        <v>0</v>
      </c>
      <c r="O202" s="43">
        <v>100</v>
      </c>
      <c r="P202" s="40">
        <f t="shared" si="58"/>
        <v>100</v>
      </c>
      <c r="Q202" s="38">
        <f t="shared" si="59"/>
        <v>100</v>
      </c>
      <c r="R202" s="40"/>
      <c r="S202" s="40"/>
      <c r="T202" s="40"/>
      <c r="U202" s="40"/>
      <c r="V202" s="40"/>
      <c r="W202" s="40"/>
      <c r="X202" s="40"/>
      <c r="Y202" s="40"/>
      <c r="AB202" s="40"/>
    </row>
    <row r="203" spans="1:28" ht="33.75" customHeight="1" x14ac:dyDescent="0.25">
      <c r="A203" s="45"/>
      <c r="B203" s="40"/>
      <c r="C203" s="40" t="s">
        <v>466</v>
      </c>
      <c r="D203" s="40"/>
      <c r="E203" s="41">
        <f t="shared" si="68"/>
        <v>618.29999999999995</v>
      </c>
      <c r="F203" s="41">
        <f t="shared" si="68"/>
        <v>618.29999999999995</v>
      </c>
      <c r="G203" s="41">
        <v>0</v>
      </c>
      <c r="H203" s="41">
        <v>0</v>
      </c>
      <c r="I203" s="41">
        <v>0</v>
      </c>
      <c r="J203" s="41">
        <v>0</v>
      </c>
      <c r="K203" s="41">
        <v>618.29999999999995</v>
      </c>
      <c r="L203" s="41">
        <v>618.29999999999995</v>
      </c>
      <c r="M203" s="41">
        <f t="shared" ref="M203:N203" si="75">M204</f>
        <v>0</v>
      </c>
      <c r="N203" s="43">
        <f t="shared" si="75"/>
        <v>0</v>
      </c>
      <c r="O203" s="43">
        <v>100</v>
      </c>
      <c r="P203" s="40">
        <f t="shared" si="58"/>
        <v>100</v>
      </c>
      <c r="Q203" s="38">
        <f t="shared" si="59"/>
        <v>100</v>
      </c>
      <c r="R203" s="40"/>
      <c r="S203" s="40"/>
      <c r="T203" s="40"/>
      <c r="U203" s="40"/>
      <c r="V203" s="40"/>
      <c r="W203" s="40"/>
      <c r="X203" s="40"/>
      <c r="Y203" s="40"/>
      <c r="AB203" s="40"/>
    </row>
    <row r="204" spans="1:28" ht="38.25" customHeight="1" x14ac:dyDescent="0.25">
      <c r="A204" s="45"/>
      <c r="B204" s="40"/>
      <c r="C204" s="55" t="s">
        <v>315</v>
      </c>
      <c r="D204" s="40"/>
      <c r="E204" s="41">
        <f t="shared" si="68"/>
        <v>0</v>
      </c>
      <c r="F204" s="41">
        <f t="shared" si="68"/>
        <v>0</v>
      </c>
      <c r="G204" s="41">
        <f>G205</f>
        <v>0</v>
      </c>
      <c r="H204" s="41">
        <f t="shared" ref="H204:L204" si="76">H205</f>
        <v>0</v>
      </c>
      <c r="I204" s="41">
        <f t="shared" si="76"/>
        <v>0</v>
      </c>
      <c r="J204" s="41">
        <f t="shared" si="76"/>
        <v>0</v>
      </c>
      <c r="K204" s="41">
        <f t="shared" si="76"/>
        <v>0</v>
      </c>
      <c r="L204" s="41">
        <f t="shared" si="76"/>
        <v>0</v>
      </c>
      <c r="M204" s="41">
        <v>0</v>
      </c>
      <c r="O204" s="43">
        <v>100</v>
      </c>
      <c r="P204" s="40" t="e">
        <f t="shared" si="58"/>
        <v>#DIV/0!</v>
      </c>
      <c r="Q204" s="38" t="e">
        <f t="shared" si="59"/>
        <v>#DIV/0!</v>
      </c>
      <c r="R204" s="40"/>
      <c r="S204" s="40"/>
      <c r="T204" s="40"/>
      <c r="U204" s="40"/>
      <c r="V204" s="40"/>
      <c r="W204" s="40"/>
      <c r="X204" s="40"/>
      <c r="Y204" s="40"/>
      <c r="AB204" s="40"/>
    </row>
    <row r="205" spans="1:28" ht="56.25" customHeight="1" x14ac:dyDescent="0.25">
      <c r="A205" s="45">
        <v>35</v>
      </c>
      <c r="B205" s="45"/>
      <c r="C205" s="40" t="s">
        <v>467</v>
      </c>
      <c r="D205" s="40"/>
      <c r="E205" s="41">
        <f t="shared" si="68"/>
        <v>0</v>
      </c>
      <c r="F205" s="41">
        <f t="shared" si="68"/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3">
        <v>0</v>
      </c>
      <c r="O205" s="43">
        <v>100</v>
      </c>
      <c r="P205" s="40" t="e">
        <f t="shared" si="58"/>
        <v>#DIV/0!</v>
      </c>
      <c r="Q205" s="38" t="e">
        <f t="shared" si="59"/>
        <v>#DIV/0!</v>
      </c>
      <c r="R205" s="40"/>
      <c r="S205" s="40"/>
      <c r="T205" s="40"/>
      <c r="U205" s="40"/>
      <c r="V205" s="40"/>
      <c r="W205" s="40"/>
      <c r="X205" s="40"/>
      <c r="Y205" s="40"/>
      <c r="AB205" s="40"/>
    </row>
    <row r="206" spans="1:28" ht="53.25" customHeight="1" x14ac:dyDescent="0.25">
      <c r="A206" s="45">
        <v>36</v>
      </c>
      <c r="B206" s="45">
        <v>2</v>
      </c>
      <c r="C206" s="55" t="s">
        <v>366</v>
      </c>
      <c r="D206" s="40" t="s">
        <v>365</v>
      </c>
      <c r="E206" s="41">
        <f t="shared" ref="E206:E209" si="77">G206+I206+K206+M206</f>
        <v>0</v>
      </c>
      <c r="F206" s="41">
        <f t="shared" ref="F206:F209" si="78">H206+J206+L206+N206</f>
        <v>0</v>
      </c>
      <c r="G206" s="41">
        <v>0</v>
      </c>
      <c r="H206" s="41">
        <v>0</v>
      </c>
      <c r="I206" s="41">
        <v>0</v>
      </c>
      <c r="J206" s="41">
        <v>0</v>
      </c>
      <c r="K206" s="41">
        <v>0</v>
      </c>
      <c r="L206" s="41">
        <v>0</v>
      </c>
      <c r="M206" s="41">
        <v>0</v>
      </c>
      <c r="N206" s="43">
        <v>0</v>
      </c>
      <c r="O206" s="43">
        <v>100</v>
      </c>
      <c r="P206" s="40" t="e">
        <f t="shared" si="58"/>
        <v>#DIV/0!</v>
      </c>
      <c r="Q206" s="38" t="e">
        <f t="shared" si="59"/>
        <v>#DIV/0!</v>
      </c>
      <c r="R206" s="40"/>
      <c r="S206" s="40"/>
      <c r="T206" s="40"/>
      <c r="U206" s="40"/>
      <c r="V206" s="40"/>
      <c r="W206" s="40"/>
      <c r="X206" s="40"/>
      <c r="Y206" s="40"/>
      <c r="AB206" s="40"/>
    </row>
    <row r="207" spans="1:28" ht="63.75" customHeight="1" x14ac:dyDescent="0.25">
      <c r="A207" s="45">
        <v>37</v>
      </c>
      <c r="B207" s="45">
        <v>3</v>
      </c>
      <c r="C207" s="55" t="s">
        <v>142</v>
      </c>
      <c r="D207" s="40" t="s">
        <v>139</v>
      </c>
      <c r="E207" s="41">
        <f t="shared" si="77"/>
        <v>0</v>
      </c>
      <c r="F207" s="41">
        <f t="shared" si="78"/>
        <v>0</v>
      </c>
      <c r="G207" s="41">
        <v>0</v>
      </c>
      <c r="H207" s="41">
        <v>0</v>
      </c>
      <c r="I207" s="41">
        <v>0</v>
      </c>
      <c r="J207" s="41">
        <v>0</v>
      </c>
      <c r="K207" s="41">
        <v>0</v>
      </c>
      <c r="L207" s="41">
        <v>0</v>
      </c>
      <c r="M207" s="41">
        <v>0</v>
      </c>
      <c r="N207" s="43">
        <v>0</v>
      </c>
      <c r="O207" s="43">
        <v>100</v>
      </c>
      <c r="P207" s="40" t="e">
        <f t="shared" si="58"/>
        <v>#DIV/0!</v>
      </c>
      <c r="Q207" s="38" t="e">
        <f t="shared" si="59"/>
        <v>#DIV/0!</v>
      </c>
      <c r="R207" s="40"/>
      <c r="S207" s="40"/>
      <c r="T207" s="40"/>
      <c r="U207" s="40"/>
      <c r="V207" s="40"/>
      <c r="W207" s="40"/>
      <c r="X207" s="40"/>
      <c r="Y207" s="40"/>
      <c r="AB207" s="40"/>
    </row>
    <row r="208" spans="1:28" ht="63.75" customHeight="1" x14ac:dyDescent="0.25">
      <c r="A208" s="45"/>
      <c r="B208" s="45">
        <v>4</v>
      </c>
      <c r="C208" s="55" t="s">
        <v>143</v>
      </c>
      <c r="D208" s="40" t="s">
        <v>139</v>
      </c>
      <c r="E208" s="41">
        <f t="shared" ref="E208" si="79">G208+I208+K208+M208</f>
        <v>0</v>
      </c>
      <c r="F208" s="41">
        <f t="shared" ref="F208" si="80">H208+J208+L208+N208</f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  <c r="N208" s="43">
        <v>0</v>
      </c>
      <c r="O208" s="43">
        <v>100</v>
      </c>
      <c r="P208" s="40" t="e">
        <f t="shared" si="58"/>
        <v>#DIV/0!</v>
      </c>
      <c r="Q208" s="38" t="e">
        <f t="shared" si="59"/>
        <v>#DIV/0!</v>
      </c>
      <c r="R208" s="40"/>
      <c r="S208" s="40"/>
      <c r="T208" s="40"/>
      <c r="U208" s="40"/>
      <c r="V208" s="40"/>
      <c r="W208" s="40"/>
      <c r="X208" s="40"/>
      <c r="Y208" s="40"/>
      <c r="AB208" s="40"/>
    </row>
    <row r="209" spans="1:28" ht="67.5" customHeight="1" x14ac:dyDescent="0.25">
      <c r="A209" s="45">
        <v>38</v>
      </c>
      <c r="B209" s="45">
        <v>5</v>
      </c>
      <c r="C209" s="55" t="s">
        <v>144</v>
      </c>
      <c r="D209" s="40" t="s">
        <v>139</v>
      </c>
      <c r="E209" s="41">
        <f t="shared" si="77"/>
        <v>0</v>
      </c>
      <c r="F209" s="41">
        <f t="shared" si="78"/>
        <v>0</v>
      </c>
      <c r="G209" s="41">
        <v>0</v>
      </c>
      <c r="H209" s="41">
        <v>0</v>
      </c>
      <c r="I209" s="41">
        <v>0</v>
      </c>
      <c r="J209" s="41">
        <v>0</v>
      </c>
      <c r="K209" s="41">
        <v>0</v>
      </c>
      <c r="L209" s="41">
        <v>0</v>
      </c>
      <c r="M209" s="41">
        <v>0</v>
      </c>
      <c r="N209" s="43">
        <v>0</v>
      </c>
      <c r="O209" s="43">
        <v>100</v>
      </c>
      <c r="P209" s="40" t="e">
        <f t="shared" si="58"/>
        <v>#DIV/0!</v>
      </c>
      <c r="Q209" s="38" t="e">
        <f t="shared" si="59"/>
        <v>#DIV/0!</v>
      </c>
      <c r="R209" s="40"/>
      <c r="S209" s="40"/>
      <c r="T209" s="40"/>
      <c r="U209" s="40"/>
      <c r="V209" s="40"/>
      <c r="W209" s="40"/>
      <c r="X209" s="40"/>
      <c r="Y209" s="40"/>
      <c r="AB209" s="40"/>
    </row>
    <row r="210" spans="1:28" s="47" customFormat="1" ht="12.75" customHeight="1" x14ac:dyDescent="0.25">
      <c r="A210" s="60"/>
      <c r="B210" s="81" t="s">
        <v>145</v>
      </c>
      <c r="C210" s="81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</row>
    <row r="211" spans="1:28" x14ac:dyDescent="0.25">
      <c r="C211" s="40" t="s">
        <v>14</v>
      </c>
      <c r="E211" s="43">
        <f>E212+E245+E246+E247</f>
        <v>22519.7</v>
      </c>
      <c r="F211" s="43">
        <f t="shared" ref="F211:N211" si="81">F212+F245+F246+F247</f>
        <v>22514.1</v>
      </c>
      <c r="G211" s="43">
        <f t="shared" si="81"/>
        <v>113.3</v>
      </c>
      <c r="H211" s="43">
        <f t="shared" si="81"/>
        <v>113.3</v>
      </c>
      <c r="I211" s="43">
        <f t="shared" si="81"/>
        <v>299.90000000000003</v>
      </c>
      <c r="J211" s="43">
        <f t="shared" si="81"/>
        <v>299.90000000000003</v>
      </c>
      <c r="K211" s="43">
        <f t="shared" si="81"/>
        <v>22106.500000000004</v>
      </c>
      <c r="L211" s="43">
        <f t="shared" si="81"/>
        <v>22100.899999999998</v>
      </c>
      <c r="M211" s="43">
        <f t="shared" si="81"/>
        <v>0</v>
      </c>
      <c r="N211" s="43">
        <f t="shared" si="81"/>
        <v>0</v>
      </c>
      <c r="O211" s="43">
        <v>100</v>
      </c>
      <c r="P211" s="38">
        <f t="shared" ref="P211:P247" si="82">F211/E211*100</f>
        <v>99.975132883652975</v>
      </c>
      <c r="Q211" s="40">
        <f t="shared" ref="Q211:Q247" si="83">P211/O211%</f>
        <v>99.975132883652975</v>
      </c>
      <c r="T211" s="38">
        <v>0.99975132883652973</v>
      </c>
    </row>
    <row r="212" spans="1:28" ht="12.75" customHeight="1" x14ac:dyDescent="0.25">
      <c r="A212" s="1">
        <v>40</v>
      </c>
      <c r="C212" s="40" t="s">
        <v>14</v>
      </c>
      <c r="E212" s="43">
        <v>22519.7</v>
      </c>
      <c r="F212" s="43">
        <v>22514.1</v>
      </c>
      <c r="G212" s="43">
        <v>113.3</v>
      </c>
      <c r="H212" s="43">
        <v>113.3</v>
      </c>
      <c r="I212" s="43">
        <v>299.90000000000003</v>
      </c>
      <c r="J212" s="43">
        <v>299.90000000000003</v>
      </c>
      <c r="K212" s="43">
        <v>22106.500000000004</v>
      </c>
      <c r="L212" s="43">
        <v>22100.899999999998</v>
      </c>
      <c r="M212" s="43">
        <v>0</v>
      </c>
      <c r="N212" s="43">
        <v>0</v>
      </c>
      <c r="O212" s="43">
        <v>100</v>
      </c>
      <c r="P212" s="38">
        <f t="shared" si="82"/>
        <v>99.975132883652975</v>
      </c>
      <c r="Q212" s="40">
        <f t="shared" si="83"/>
        <v>99.975132883652975</v>
      </c>
      <c r="T212" s="38">
        <v>0.99975132883652973</v>
      </c>
    </row>
    <row r="213" spans="1:28" ht="32.25" customHeight="1" x14ac:dyDescent="0.25">
      <c r="C213" s="40" t="s">
        <v>146</v>
      </c>
      <c r="D213" s="38" t="s">
        <v>444</v>
      </c>
      <c r="E213" s="43">
        <v>22519.7</v>
      </c>
      <c r="F213" s="43">
        <v>22514.1</v>
      </c>
      <c r="G213" s="43">
        <v>113.3</v>
      </c>
      <c r="H213" s="43">
        <v>113.3</v>
      </c>
      <c r="I213" s="43">
        <v>299.90000000000003</v>
      </c>
      <c r="J213" s="43">
        <v>299.90000000000003</v>
      </c>
      <c r="K213" s="43">
        <v>22106.500000000004</v>
      </c>
      <c r="L213" s="43">
        <v>22100.899999999998</v>
      </c>
      <c r="M213" s="43">
        <v>0</v>
      </c>
      <c r="N213" s="43">
        <v>0</v>
      </c>
      <c r="O213" s="43">
        <v>100</v>
      </c>
      <c r="P213" s="38">
        <f t="shared" si="82"/>
        <v>99.975132883652975</v>
      </c>
      <c r="Q213" s="40">
        <f t="shared" si="83"/>
        <v>99.975132883652975</v>
      </c>
      <c r="T213" s="38">
        <v>0.99975132883652973</v>
      </c>
    </row>
    <row r="214" spans="1:28" ht="24.75" customHeight="1" x14ac:dyDescent="0.25">
      <c r="C214" s="40" t="s">
        <v>147</v>
      </c>
      <c r="E214" s="43">
        <v>12905.4</v>
      </c>
      <c r="F214" s="43">
        <v>12904.8</v>
      </c>
      <c r="G214" s="43">
        <v>0</v>
      </c>
      <c r="H214" s="43">
        <v>0</v>
      </c>
      <c r="I214" s="43">
        <v>221.10000000000002</v>
      </c>
      <c r="J214" s="43">
        <v>221.10000000000002</v>
      </c>
      <c r="K214" s="43">
        <v>12684.300000000001</v>
      </c>
      <c r="L214" s="43">
        <v>12683.7</v>
      </c>
      <c r="M214" s="43">
        <v>0</v>
      </c>
      <c r="N214" s="43">
        <v>0</v>
      </c>
      <c r="O214" s="43">
        <v>100</v>
      </c>
      <c r="P214" s="38">
        <f t="shared" si="82"/>
        <v>99.995350783392993</v>
      </c>
      <c r="Q214" s="40">
        <f t="shared" si="83"/>
        <v>99.995350783392993</v>
      </c>
      <c r="T214" s="38">
        <v>0.99995350783393</v>
      </c>
    </row>
    <row r="215" spans="1:28" ht="22.5" x14ac:dyDescent="0.25">
      <c r="C215" s="40" t="s">
        <v>22</v>
      </c>
      <c r="E215" s="43">
        <v>1205</v>
      </c>
      <c r="F215" s="43">
        <v>1205</v>
      </c>
      <c r="G215" s="43">
        <v>0</v>
      </c>
      <c r="H215" s="43">
        <v>0</v>
      </c>
      <c r="I215" s="43">
        <v>0</v>
      </c>
      <c r="J215" s="43">
        <v>0</v>
      </c>
      <c r="K215" s="43">
        <v>1205</v>
      </c>
      <c r="L215" s="43">
        <v>1205</v>
      </c>
      <c r="M215" s="43">
        <v>0</v>
      </c>
      <c r="N215" s="43">
        <v>0</v>
      </c>
      <c r="O215" s="43">
        <v>100</v>
      </c>
      <c r="P215" s="38">
        <f t="shared" si="82"/>
        <v>100</v>
      </c>
      <c r="Q215" s="40">
        <f t="shared" si="83"/>
        <v>100</v>
      </c>
      <c r="T215" s="38">
        <v>1</v>
      </c>
    </row>
    <row r="216" spans="1:28" ht="22.5" customHeight="1" x14ac:dyDescent="0.25">
      <c r="C216" s="40" t="s">
        <v>148</v>
      </c>
      <c r="E216" s="43">
        <v>1386.5</v>
      </c>
      <c r="F216" s="43">
        <v>1386.1000000000001</v>
      </c>
      <c r="G216" s="43">
        <v>0</v>
      </c>
      <c r="H216" s="43">
        <v>0</v>
      </c>
      <c r="I216" s="43">
        <v>91.2</v>
      </c>
      <c r="J216" s="43">
        <v>91.2</v>
      </c>
      <c r="K216" s="43">
        <v>1295.3</v>
      </c>
      <c r="L216" s="43">
        <v>1294.9000000000001</v>
      </c>
      <c r="M216" s="43">
        <v>0</v>
      </c>
      <c r="N216" s="43">
        <v>0</v>
      </c>
      <c r="O216" s="43">
        <v>100</v>
      </c>
      <c r="P216" s="38">
        <f t="shared" si="82"/>
        <v>99.971150378651288</v>
      </c>
      <c r="Q216" s="40">
        <f t="shared" si="83"/>
        <v>99.971150378651288</v>
      </c>
      <c r="T216" s="38">
        <v>0.99971150378651286</v>
      </c>
    </row>
    <row r="217" spans="1:28" ht="33.75" x14ac:dyDescent="0.25">
      <c r="C217" s="40" t="s">
        <v>149</v>
      </c>
      <c r="E217" s="43">
        <v>4714.3999999999996</v>
      </c>
      <c r="F217" s="43">
        <v>4714.2</v>
      </c>
      <c r="G217" s="43">
        <v>0</v>
      </c>
      <c r="H217" s="43">
        <v>0</v>
      </c>
      <c r="I217" s="43">
        <v>129.9</v>
      </c>
      <c r="J217" s="43">
        <v>129.9</v>
      </c>
      <c r="K217" s="43">
        <v>4584.5</v>
      </c>
      <c r="L217" s="43">
        <v>4584.3</v>
      </c>
      <c r="M217" s="43">
        <v>0</v>
      </c>
      <c r="N217" s="43">
        <v>0</v>
      </c>
      <c r="O217" s="43">
        <v>100</v>
      </c>
      <c r="P217" s="38">
        <f t="shared" si="82"/>
        <v>99.995757678601734</v>
      </c>
      <c r="Q217" s="40">
        <f t="shared" si="83"/>
        <v>99.995757678601734</v>
      </c>
      <c r="T217" s="38">
        <v>0.99995757678601738</v>
      </c>
    </row>
    <row r="218" spans="1:28" ht="23.25" customHeight="1" x14ac:dyDescent="0.25">
      <c r="C218" s="40" t="s">
        <v>23</v>
      </c>
      <c r="E218" s="43">
        <v>151.5</v>
      </c>
      <c r="F218" s="43">
        <v>151.5</v>
      </c>
      <c r="G218" s="43">
        <v>0</v>
      </c>
      <c r="H218" s="43">
        <v>0</v>
      </c>
      <c r="I218" s="43">
        <v>0</v>
      </c>
      <c r="J218" s="43">
        <v>0</v>
      </c>
      <c r="K218" s="43">
        <v>151.5</v>
      </c>
      <c r="L218" s="43">
        <v>151.5</v>
      </c>
      <c r="M218" s="43">
        <v>0</v>
      </c>
      <c r="N218" s="43">
        <v>0</v>
      </c>
      <c r="O218" s="43">
        <v>100</v>
      </c>
      <c r="P218" s="38">
        <f t="shared" si="82"/>
        <v>100</v>
      </c>
      <c r="Q218" s="40">
        <f t="shared" si="83"/>
        <v>100</v>
      </c>
      <c r="T218" s="38">
        <v>1</v>
      </c>
    </row>
    <row r="219" spans="1:28" ht="33" customHeight="1" x14ac:dyDescent="0.25">
      <c r="C219" s="40" t="s">
        <v>150</v>
      </c>
      <c r="E219" s="43">
        <v>27.4</v>
      </c>
      <c r="F219" s="43">
        <v>27.4</v>
      </c>
      <c r="G219" s="43">
        <v>0</v>
      </c>
      <c r="H219" s="43">
        <v>0</v>
      </c>
      <c r="I219" s="43">
        <v>0</v>
      </c>
      <c r="J219" s="43">
        <v>0</v>
      </c>
      <c r="K219" s="43">
        <v>27.4</v>
      </c>
      <c r="L219" s="43">
        <v>27.4</v>
      </c>
      <c r="M219" s="43">
        <v>0</v>
      </c>
      <c r="N219" s="43">
        <v>0</v>
      </c>
      <c r="O219" s="43">
        <v>100</v>
      </c>
      <c r="P219" s="38">
        <f t="shared" si="82"/>
        <v>100</v>
      </c>
      <c r="Q219" s="40">
        <f t="shared" si="83"/>
        <v>100</v>
      </c>
      <c r="T219" s="38">
        <v>100</v>
      </c>
    </row>
    <row r="220" spans="1:28" ht="25.5" customHeight="1" x14ac:dyDescent="0.25">
      <c r="C220" s="40" t="s">
        <v>151</v>
      </c>
      <c r="E220" s="43">
        <v>0</v>
      </c>
      <c r="F220" s="43">
        <v>0</v>
      </c>
      <c r="G220" s="43">
        <v>0</v>
      </c>
      <c r="H220" s="43">
        <v>0</v>
      </c>
      <c r="I220" s="43">
        <v>0</v>
      </c>
      <c r="J220" s="43">
        <v>0</v>
      </c>
      <c r="K220" s="43">
        <v>0</v>
      </c>
      <c r="L220" s="43">
        <v>0</v>
      </c>
      <c r="M220" s="43">
        <v>0</v>
      </c>
      <c r="N220" s="43">
        <v>0</v>
      </c>
      <c r="O220" s="43">
        <v>100</v>
      </c>
      <c r="P220" s="38" t="e">
        <f t="shared" si="82"/>
        <v>#DIV/0!</v>
      </c>
      <c r="Q220" s="40" t="e">
        <f t="shared" si="83"/>
        <v>#DIV/0!</v>
      </c>
      <c r="T220" s="38" t="e">
        <v>#DIV/0!</v>
      </c>
    </row>
    <row r="221" spans="1:28" ht="20.25" customHeight="1" x14ac:dyDescent="0.25">
      <c r="C221" s="40" t="s">
        <v>152</v>
      </c>
      <c r="E221" s="43">
        <v>260</v>
      </c>
      <c r="F221" s="43">
        <v>260</v>
      </c>
      <c r="G221" s="43">
        <v>0</v>
      </c>
      <c r="H221" s="43">
        <v>0</v>
      </c>
      <c r="I221" s="43">
        <v>0</v>
      </c>
      <c r="J221" s="43">
        <v>0</v>
      </c>
      <c r="K221" s="43">
        <v>260</v>
      </c>
      <c r="L221" s="43">
        <v>260</v>
      </c>
      <c r="M221" s="43">
        <v>0</v>
      </c>
      <c r="N221" s="43">
        <v>0</v>
      </c>
      <c r="O221" s="43">
        <v>100</v>
      </c>
      <c r="P221" s="38">
        <f t="shared" si="82"/>
        <v>100</v>
      </c>
      <c r="Q221" s="40">
        <f t="shared" si="83"/>
        <v>100</v>
      </c>
      <c r="T221" s="38">
        <v>1</v>
      </c>
    </row>
    <row r="222" spans="1:28" ht="34.5" customHeight="1" x14ac:dyDescent="0.25">
      <c r="C222" s="40" t="s">
        <v>153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0</v>
      </c>
      <c r="M222" s="43">
        <v>0</v>
      </c>
      <c r="N222" s="43">
        <v>0</v>
      </c>
      <c r="O222" s="43">
        <v>100</v>
      </c>
      <c r="P222" s="38" t="e">
        <f t="shared" si="82"/>
        <v>#DIV/0!</v>
      </c>
      <c r="Q222" s="40" t="e">
        <f t="shared" si="83"/>
        <v>#DIV/0!</v>
      </c>
      <c r="T222" s="38" t="e">
        <v>#DIV/0!</v>
      </c>
    </row>
    <row r="223" spans="1:28" ht="36.75" customHeight="1" x14ac:dyDescent="0.25">
      <c r="C223" s="40" t="s">
        <v>154</v>
      </c>
      <c r="E223" s="43">
        <v>0</v>
      </c>
      <c r="F223" s="43">
        <v>0</v>
      </c>
      <c r="G223" s="43">
        <v>0</v>
      </c>
      <c r="H223" s="43">
        <v>0</v>
      </c>
      <c r="I223" s="43">
        <v>0</v>
      </c>
      <c r="J223" s="43">
        <v>0</v>
      </c>
      <c r="K223" s="43">
        <v>0</v>
      </c>
      <c r="L223" s="43">
        <v>0</v>
      </c>
      <c r="M223" s="43">
        <v>0</v>
      </c>
      <c r="N223" s="43">
        <v>0</v>
      </c>
      <c r="O223" s="43">
        <v>100</v>
      </c>
      <c r="P223" s="38" t="e">
        <f t="shared" si="82"/>
        <v>#DIV/0!</v>
      </c>
      <c r="Q223" s="40" t="e">
        <f t="shared" si="83"/>
        <v>#DIV/0!</v>
      </c>
      <c r="T223" s="38" t="e">
        <v>#DIV/0!</v>
      </c>
    </row>
    <row r="224" spans="1:28" ht="23.25" customHeight="1" x14ac:dyDescent="0.25">
      <c r="C224" s="40" t="s">
        <v>155</v>
      </c>
      <c r="E224" s="43">
        <v>5160.6000000000004</v>
      </c>
      <c r="F224" s="43">
        <v>5160.6000000000004</v>
      </c>
      <c r="G224" s="43">
        <v>0</v>
      </c>
      <c r="H224" s="43">
        <v>0</v>
      </c>
      <c r="I224" s="43">
        <v>0</v>
      </c>
      <c r="J224" s="43">
        <v>0</v>
      </c>
      <c r="K224" s="43">
        <v>5160.6000000000004</v>
      </c>
      <c r="L224" s="43">
        <v>5160.6000000000004</v>
      </c>
      <c r="M224" s="43">
        <v>0</v>
      </c>
      <c r="N224" s="43">
        <v>0</v>
      </c>
      <c r="O224" s="43">
        <v>100</v>
      </c>
      <c r="P224" s="38">
        <f t="shared" si="82"/>
        <v>100</v>
      </c>
      <c r="Q224" s="40">
        <f t="shared" si="83"/>
        <v>100</v>
      </c>
      <c r="T224" s="38">
        <v>1</v>
      </c>
    </row>
    <row r="225" spans="3:20" ht="21" customHeight="1" x14ac:dyDescent="0.25">
      <c r="C225" s="40" t="s">
        <v>40</v>
      </c>
      <c r="E225" s="43">
        <v>1797</v>
      </c>
      <c r="F225" s="43">
        <v>1797</v>
      </c>
      <c r="G225" s="43">
        <v>0</v>
      </c>
      <c r="H225" s="43">
        <v>0</v>
      </c>
      <c r="I225" s="43">
        <v>0</v>
      </c>
      <c r="J225" s="43">
        <v>0</v>
      </c>
      <c r="K225" s="43">
        <v>1797</v>
      </c>
      <c r="L225" s="43">
        <v>1797</v>
      </c>
      <c r="M225" s="43">
        <v>0</v>
      </c>
      <c r="N225" s="43">
        <v>0</v>
      </c>
      <c r="O225" s="43">
        <v>100</v>
      </c>
      <c r="P225" s="38">
        <f t="shared" si="82"/>
        <v>100</v>
      </c>
      <c r="Q225" s="40">
        <f t="shared" si="83"/>
        <v>100</v>
      </c>
      <c r="T225" s="38">
        <v>1</v>
      </c>
    </row>
    <row r="226" spans="3:20" ht="33" customHeight="1" x14ac:dyDescent="0.25">
      <c r="C226" s="40" t="s">
        <v>156</v>
      </c>
      <c r="E226" s="43">
        <v>1376.1</v>
      </c>
      <c r="F226" s="43">
        <v>1375.3</v>
      </c>
      <c r="G226" s="43">
        <v>0</v>
      </c>
      <c r="H226" s="43">
        <v>0</v>
      </c>
      <c r="I226" s="43">
        <v>0</v>
      </c>
      <c r="J226" s="43">
        <v>0</v>
      </c>
      <c r="K226" s="43">
        <v>1376.1</v>
      </c>
      <c r="L226" s="43">
        <v>1375.3</v>
      </c>
      <c r="M226" s="43">
        <v>0</v>
      </c>
      <c r="N226" s="43">
        <v>0</v>
      </c>
      <c r="O226" s="43">
        <v>100</v>
      </c>
      <c r="P226" s="38">
        <f t="shared" si="82"/>
        <v>99.941864690066126</v>
      </c>
      <c r="Q226" s="40">
        <f t="shared" si="83"/>
        <v>99.941864690066126</v>
      </c>
      <c r="T226" s="38">
        <v>0.99941864690066129</v>
      </c>
    </row>
    <row r="227" spans="3:20" ht="45" customHeight="1" x14ac:dyDescent="0.25">
      <c r="C227" s="48" t="s">
        <v>331</v>
      </c>
      <c r="E227" s="43">
        <v>259.60000000000002</v>
      </c>
      <c r="F227" s="43">
        <v>258.8</v>
      </c>
      <c r="G227" s="43">
        <v>0</v>
      </c>
      <c r="H227" s="43">
        <v>0</v>
      </c>
      <c r="I227" s="43">
        <v>0</v>
      </c>
      <c r="J227" s="43">
        <v>0</v>
      </c>
      <c r="K227" s="43">
        <v>259.60000000000002</v>
      </c>
      <c r="L227" s="43">
        <v>258.8</v>
      </c>
      <c r="M227" s="43">
        <v>0</v>
      </c>
      <c r="N227" s="43">
        <v>0</v>
      </c>
      <c r="O227" s="43">
        <v>100</v>
      </c>
      <c r="P227" s="38">
        <f t="shared" si="82"/>
        <v>99.691833590138671</v>
      </c>
      <c r="Q227" s="40">
        <f t="shared" si="83"/>
        <v>99.691833590138671</v>
      </c>
    </row>
    <row r="228" spans="3:20" ht="45" customHeight="1" x14ac:dyDescent="0.25">
      <c r="C228" s="48" t="s">
        <v>332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100</v>
      </c>
      <c r="P228" s="38" t="e">
        <f t="shared" si="82"/>
        <v>#DIV/0!</v>
      </c>
      <c r="Q228" s="40" t="e">
        <f t="shared" si="83"/>
        <v>#DIV/0!</v>
      </c>
    </row>
    <row r="229" spans="3:20" ht="33.75" customHeight="1" x14ac:dyDescent="0.25">
      <c r="C229" s="48" t="s">
        <v>333</v>
      </c>
      <c r="E229" s="43">
        <v>1116.5</v>
      </c>
      <c r="F229" s="43">
        <v>1116.5</v>
      </c>
      <c r="G229" s="43">
        <v>0</v>
      </c>
      <c r="H229" s="43">
        <v>0</v>
      </c>
      <c r="I229" s="43">
        <v>0</v>
      </c>
      <c r="J229" s="43">
        <v>0</v>
      </c>
      <c r="K229" s="43">
        <v>1116.5</v>
      </c>
      <c r="L229" s="43">
        <v>1116.5</v>
      </c>
      <c r="M229" s="43">
        <v>0</v>
      </c>
      <c r="N229" s="43">
        <v>0</v>
      </c>
      <c r="O229" s="43">
        <v>100</v>
      </c>
      <c r="P229" s="38">
        <f t="shared" si="82"/>
        <v>100</v>
      </c>
      <c r="Q229" s="40">
        <f t="shared" si="83"/>
        <v>100</v>
      </c>
    </row>
    <row r="230" spans="3:20" ht="35.25" customHeight="1" x14ac:dyDescent="0.25">
      <c r="C230" s="40" t="s">
        <v>157</v>
      </c>
      <c r="E230" s="43">
        <v>6350.2000000000016</v>
      </c>
      <c r="F230" s="43">
        <v>6346.2</v>
      </c>
      <c r="G230" s="43">
        <v>113.3</v>
      </c>
      <c r="H230" s="43">
        <v>113.3</v>
      </c>
      <c r="I230" s="43">
        <v>78.8</v>
      </c>
      <c r="J230" s="43">
        <v>78.8</v>
      </c>
      <c r="K230" s="43">
        <v>6158.1000000000013</v>
      </c>
      <c r="L230" s="43">
        <v>6154.0999999999995</v>
      </c>
      <c r="M230" s="43">
        <v>0</v>
      </c>
      <c r="N230" s="43">
        <v>0</v>
      </c>
      <c r="O230" s="43">
        <v>100</v>
      </c>
      <c r="P230" s="38">
        <f t="shared" si="82"/>
        <v>99.937009857957207</v>
      </c>
      <c r="Q230" s="40">
        <f t="shared" si="83"/>
        <v>99.937009857957207</v>
      </c>
      <c r="T230" s="38">
        <v>0.99937009857957204</v>
      </c>
    </row>
    <row r="231" spans="3:20" ht="34.5" customHeight="1" x14ac:dyDescent="0.25">
      <c r="C231" s="40" t="s">
        <v>158</v>
      </c>
      <c r="E231" s="43">
        <v>954.8</v>
      </c>
      <c r="F231" s="43">
        <v>954.7</v>
      </c>
      <c r="G231" s="43">
        <v>0</v>
      </c>
      <c r="H231" s="43">
        <v>0</v>
      </c>
      <c r="I231" s="43">
        <v>0</v>
      </c>
      <c r="J231" s="43">
        <v>0</v>
      </c>
      <c r="K231" s="43">
        <v>954.8</v>
      </c>
      <c r="L231" s="43">
        <v>954.7</v>
      </c>
      <c r="M231" s="43">
        <v>0</v>
      </c>
      <c r="N231" s="43">
        <v>0</v>
      </c>
      <c r="O231" s="43">
        <v>100</v>
      </c>
      <c r="P231" s="38">
        <f t="shared" si="82"/>
        <v>99.989526602429834</v>
      </c>
      <c r="Q231" s="40">
        <f t="shared" si="83"/>
        <v>99.989526602429834</v>
      </c>
      <c r="T231" s="38">
        <v>0.99989526602429835</v>
      </c>
    </row>
    <row r="232" spans="3:20" ht="47.25" customHeight="1" x14ac:dyDescent="0.25">
      <c r="C232" s="40" t="s">
        <v>24</v>
      </c>
      <c r="E232" s="43">
        <v>2986.8</v>
      </c>
      <c r="F232" s="43">
        <v>2983.5</v>
      </c>
      <c r="G232" s="43">
        <v>0</v>
      </c>
      <c r="H232" s="43">
        <v>0</v>
      </c>
      <c r="I232" s="43">
        <v>0</v>
      </c>
      <c r="J232" s="43">
        <v>0</v>
      </c>
      <c r="K232" s="43">
        <v>2986.8</v>
      </c>
      <c r="L232" s="43">
        <v>2983.5</v>
      </c>
      <c r="M232" s="43">
        <v>0</v>
      </c>
      <c r="N232" s="43">
        <v>0</v>
      </c>
      <c r="O232" s="43">
        <v>100</v>
      </c>
      <c r="P232" s="38">
        <f t="shared" si="82"/>
        <v>99.889513860988345</v>
      </c>
      <c r="Q232" s="40">
        <f t="shared" si="83"/>
        <v>99.889513860988345</v>
      </c>
      <c r="T232" s="38">
        <v>0.99889513860988344</v>
      </c>
    </row>
    <row r="233" spans="3:20" ht="45" customHeight="1" x14ac:dyDescent="0.25">
      <c r="C233" s="40" t="s">
        <v>25</v>
      </c>
      <c r="E233" s="43">
        <v>113.3</v>
      </c>
      <c r="F233" s="43">
        <v>113.3</v>
      </c>
      <c r="G233" s="43">
        <v>113.3</v>
      </c>
      <c r="H233" s="43">
        <v>113.3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100</v>
      </c>
      <c r="P233" s="38">
        <f t="shared" si="82"/>
        <v>100</v>
      </c>
      <c r="Q233" s="40">
        <f t="shared" si="83"/>
        <v>100</v>
      </c>
      <c r="T233" s="38">
        <v>1</v>
      </c>
    </row>
    <row r="234" spans="3:20" ht="44.25" customHeight="1" x14ac:dyDescent="0.25">
      <c r="C234" s="40" t="s">
        <v>159</v>
      </c>
      <c r="E234" s="43">
        <v>866.2</v>
      </c>
      <c r="F234" s="43">
        <v>866</v>
      </c>
      <c r="G234" s="43">
        <v>0</v>
      </c>
      <c r="H234" s="43">
        <v>0</v>
      </c>
      <c r="I234" s="43">
        <v>70.099999999999994</v>
      </c>
      <c r="J234" s="43">
        <v>70.099999999999994</v>
      </c>
      <c r="K234" s="43">
        <v>796.1</v>
      </c>
      <c r="L234" s="43">
        <v>795.9</v>
      </c>
      <c r="M234" s="43">
        <v>0</v>
      </c>
      <c r="N234" s="43">
        <v>0</v>
      </c>
      <c r="O234" s="43">
        <v>100</v>
      </c>
      <c r="P234" s="38">
        <f t="shared" si="82"/>
        <v>99.976910644193012</v>
      </c>
      <c r="Q234" s="40">
        <f t="shared" si="83"/>
        <v>99.976910644193012</v>
      </c>
      <c r="T234" s="38">
        <v>99.976910644193012</v>
      </c>
    </row>
    <row r="235" spans="3:20" ht="21.75" customHeight="1" x14ac:dyDescent="0.25">
      <c r="C235" s="40" t="s">
        <v>26</v>
      </c>
      <c r="E235" s="43">
        <v>249.79999999999998</v>
      </c>
      <c r="F235" s="43">
        <v>249.7</v>
      </c>
      <c r="G235" s="43">
        <v>0</v>
      </c>
      <c r="H235" s="43">
        <v>0</v>
      </c>
      <c r="I235" s="43">
        <v>8.6999999999999993</v>
      </c>
      <c r="J235" s="43">
        <v>8.6999999999999993</v>
      </c>
      <c r="K235" s="43">
        <v>241.1</v>
      </c>
      <c r="L235" s="43">
        <v>241</v>
      </c>
      <c r="M235" s="43">
        <v>0</v>
      </c>
      <c r="N235" s="43">
        <v>0</v>
      </c>
      <c r="O235" s="43">
        <v>100</v>
      </c>
      <c r="P235" s="38">
        <f t="shared" si="82"/>
        <v>99.959967974379509</v>
      </c>
      <c r="Q235" s="40">
        <f t="shared" si="83"/>
        <v>99.959967974379509</v>
      </c>
      <c r="T235" s="38">
        <v>0.99959967974379504</v>
      </c>
    </row>
    <row r="236" spans="3:20" ht="31.5" customHeight="1" x14ac:dyDescent="0.25">
      <c r="C236" s="40" t="s">
        <v>160</v>
      </c>
      <c r="E236" s="43">
        <v>797</v>
      </c>
      <c r="F236" s="43">
        <v>796.7</v>
      </c>
      <c r="G236" s="43">
        <v>0</v>
      </c>
      <c r="H236" s="43">
        <v>0</v>
      </c>
      <c r="I236" s="43">
        <v>0</v>
      </c>
      <c r="J236" s="43">
        <v>0</v>
      </c>
      <c r="K236" s="43">
        <v>797</v>
      </c>
      <c r="L236" s="43">
        <v>796.7</v>
      </c>
      <c r="M236" s="43">
        <v>0</v>
      </c>
      <c r="N236" s="43">
        <v>0</v>
      </c>
      <c r="O236" s="43">
        <v>100</v>
      </c>
      <c r="P236" s="38">
        <f t="shared" si="82"/>
        <v>99.962358845671275</v>
      </c>
      <c r="Q236" s="40">
        <f t="shared" si="83"/>
        <v>99.962358845671275</v>
      </c>
      <c r="T236" s="38">
        <v>0.99962358845671273</v>
      </c>
    </row>
    <row r="237" spans="3:20" ht="34.5" customHeight="1" x14ac:dyDescent="0.25">
      <c r="C237" s="40" t="s">
        <v>161</v>
      </c>
      <c r="E237" s="43">
        <v>0</v>
      </c>
      <c r="F237" s="43">
        <v>0</v>
      </c>
      <c r="G237" s="43">
        <v>0</v>
      </c>
      <c r="H237" s="43">
        <v>0</v>
      </c>
      <c r="I237" s="43">
        <v>0</v>
      </c>
      <c r="J237" s="43">
        <v>0</v>
      </c>
      <c r="K237" s="43">
        <v>0</v>
      </c>
      <c r="L237" s="43">
        <v>0</v>
      </c>
      <c r="M237" s="43">
        <v>0</v>
      </c>
      <c r="N237" s="43">
        <v>0</v>
      </c>
      <c r="O237" s="43">
        <v>100</v>
      </c>
      <c r="P237" s="38" t="e">
        <f t="shared" si="82"/>
        <v>#DIV/0!</v>
      </c>
      <c r="Q237" s="40" t="e">
        <f t="shared" si="83"/>
        <v>#DIV/0!</v>
      </c>
      <c r="T237" s="38" t="e">
        <v>#DIV/0!</v>
      </c>
    </row>
    <row r="238" spans="3:20" ht="21.75" customHeight="1" x14ac:dyDescent="0.25">
      <c r="C238" s="40" t="s">
        <v>271</v>
      </c>
      <c r="E238" s="43">
        <v>382.3</v>
      </c>
      <c r="F238" s="43">
        <v>382.3</v>
      </c>
      <c r="G238" s="43">
        <v>0</v>
      </c>
      <c r="H238" s="43">
        <v>0</v>
      </c>
      <c r="I238" s="43">
        <v>0</v>
      </c>
      <c r="J238" s="43">
        <v>0</v>
      </c>
      <c r="K238" s="43">
        <v>382.3</v>
      </c>
      <c r="L238" s="43">
        <v>382.3</v>
      </c>
      <c r="M238" s="43">
        <v>0</v>
      </c>
      <c r="N238" s="43">
        <v>0</v>
      </c>
      <c r="O238" s="43">
        <v>100</v>
      </c>
      <c r="P238" s="38">
        <f t="shared" si="82"/>
        <v>100</v>
      </c>
      <c r="Q238" s="40">
        <f t="shared" si="83"/>
        <v>100</v>
      </c>
      <c r="T238" s="38">
        <v>1</v>
      </c>
    </row>
    <row r="239" spans="3:20" ht="33.75" customHeight="1" x14ac:dyDescent="0.25">
      <c r="C239" s="40" t="s">
        <v>162</v>
      </c>
      <c r="E239" s="43">
        <v>91</v>
      </c>
      <c r="F239" s="43">
        <v>90.8</v>
      </c>
      <c r="G239" s="43">
        <v>0</v>
      </c>
      <c r="H239" s="43">
        <v>0</v>
      </c>
      <c r="I239" s="43">
        <v>0</v>
      </c>
      <c r="J239" s="43">
        <v>0</v>
      </c>
      <c r="K239" s="43">
        <v>91</v>
      </c>
      <c r="L239" s="43">
        <v>90.8</v>
      </c>
      <c r="M239" s="43">
        <v>0</v>
      </c>
      <c r="N239" s="43">
        <v>0</v>
      </c>
      <c r="O239" s="43">
        <v>100</v>
      </c>
      <c r="P239" s="38">
        <f t="shared" si="82"/>
        <v>99.780219780219781</v>
      </c>
      <c r="Q239" s="40">
        <f t="shared" si="83"/>
        <v>99.780219780219781</v>
      </c>
      <c r="T239" s="38">
        <v>0.99780219780219781</v>
      </c>
    </row>
    <row r="240" spans="3:20" ht="45.75" customHeight="1" x14ac:dyDescent="0.25">
      <c r="C240" s="40" t="s">
        <v>27</v>
      </c>
      <c r="E240" s="43">
        <v>91</v>
      </c>
      <c r="F240" s="43">
        <v>90.8</v>
      </c>
      <c r="G240" s="43">
        <v>0</v>
      </c>
      <c r="H240" s="43">
        <v>0</v>
      </c>
      <c r="I240" s="43">
        <v>0</v>
      </c>
      <c r="J240" s="43">
        <v>0</v>
      </c>
      <c r="K240" s="43">
        <v>91</v>
      </c>
      <c r="L240" s="43">
        <v>90.8</v>
      </c>
      <c r="M240" s="43">
        <v>0</v>
      </c>
      <c r="N240" s="43">
        <v>0</v>
      </c>
      <c r="O240" s="43">
        <v>100</v>
      </c>
      <c r="P240" s="38">
        <f t="shared" si="82"/>
        <v>99.780219780219781</v>
      </c>
      <c r="Q240" s="40">
        <f t="shared" si="83"/>
        <v>99.780219780219781</v>
      </c>
      <c r="T240" s="38">
        <v>0.99780219780219781</v>
      </c>
    </row>
    <row r="241" spans="1:20" ht="21.75" customHeight="1" x14ac:dyDescent="0.25">
      <c r="C241" s="40" t="s">
        <v>163</v>
      </c>
      <c r="E241" s="43">
        <v>0</v>
      </c>
      <c r="F241" s="43">
        <v>0</v>
      </c>
      <c r="G241" s="43">
        <v>0</v>
      </c>
      <c r="H241" s="43">
        <v>0</v>
      </c>
      <c r="I241" s="43">
        <v>0</v>
      </c>
      <c r="J241" s="43">
        <v>0</v>
      </c>
      <c r="K241" s="43">
        <v>0</v>
      </c>
      <c r="L241" s="43">
        <v>0</v>
      </c>
      <c r="M241" s="43">
        <v>0</v>
      </c>
      <c r="N241" s="43">
        <v>0</v>
      </c>
      <c r="O241" s="43">
        <v>100</v>
      </c>
      <c r="P241" s="38" t="e">
        <f t="shared" si="82"/>
        <v>#DIV/0!</v>
      </c>
      <c r="Q241" s="40" t="e">
        <f t="shared" si="83"/>
        <v>#DIV/0!</v>
      </c>
      <c r="T241" s="38" t="e">
        <v>#DIV/0!</v>
      </c>
    </row>
    <row r="242" spans="1:20" ht="44.25" customHeight="1" x14ac:dyDescent="0.25">
      <c r="C242" s="40" t="s">
        <v>164</v>
      </c>
      <c r="E242" s="43">
        <v>0</v>
      </c>
      <c r="F242" s="43">
        <v>0</v>
      </c>
      <c r="G242" s="43">
        <v>0</v>
      </c>
      <c r="H242" s="43">
        <v>0</v>
      </c>
      <c r="I242" s="43">
        <v>0</v>
      </c>
      <c r="J242" s="43">
        <v>0</v>
      </c>
      <c r="K242" s="43">
        <v>0</v>
      </c>
      <c r="L242" s="43">
        <v>0</v>
      </c>
      <c r="M242" s="43">
        <v>0</v>
      </c>
      <c r="N242" s="43">
        <v>0</v>
      </c>
      <c r="O242" s="43">
        <v>100</v>
      </c>
      <c r="P242" s="38" t="e">
        <f t="shared" si="82"/>
        <v>#DIV/0!</v>
      </c>
      <c r="Q242" s="40" t="e">
        <f t="shared" si="83"/>
        <v>#DIV/0!</v>
      </c>
      <c r="T242" s="38" t="e">
        <v>#DIV/0!</v>
      </c>
    </row>
    <row r="243" spans="1:20" ht="23.25" customHeight="1" x14ac:dyDescent="0.25">
      <c r="C243" s="40" t="s">
        <v>165</v>
      </c>
      <c r="E243" s="43">
        <v>0</v>
      </c>
      <c r="F243" s="43">
        <v>0</v>
      </c>
      <c r="G243" s="43">
        <v>0</v>
      </c>
      <c r="H243" s="43">
        <v>0</v>
      </c>
      <c r="I243" s="43">
        <v>0</v>
      </c>
      <c r="J243" s="43">
        <v>0</v>
      </c>
      <c r="K243" s="43">
        <v>0</v>
      </c>
      <c r="L243" s="43">
        <v>0</v>
      </c>
      <c r="M243" s="43">
        <v>0</v>
      </c>
      <c r="N243" s="43">
        <v>0</v>
      </c>
      <c r="O243" s="43">
        <v>100</v>
      </c>
      <c r="P243" s="38" t="e">
        <f t="shared" si="82"/>
        <v>#DIV/0!</v>
      </c>
      <c r="Q243" s="40" t="e">
        <f t="shared" si="83"/>
        <v>#DIV/0!</v>
      </c>
      <c r="T243" s="38" t="e">
        <v>#DIV/0!</v>
      </c>
    </row>
    <row r="244" spans="1:20" ht="56.25" customHeight="1" x14ac:dyDescent="0.25">
      <c r="A244" s="1">
        <v>41</v>
      </c>
      <c r="C244" s="40" t="s">
        <v>166</v>
      </c>
      <c r="E244" s="43">
        <v>0</v>
      </c>
      <c r="F244" s="43">
        <v>0</v>
      </c>
      <c r="G244" s="43">
        <v>0</v>
      </c>
      <c r="H244" s="43">
        <v>0</v>
      </c>
      <c r="I244" s="43">
        <v>0</v>
      </c>
      <c r="J244" s="43">
        <v>0</v>
      </c>
      <c r="K244" s="43">
        <v>0</v>
      </c>
      <c r="L244" s="43">
        <v>0</v>
      </c>
      <c r="M244" s="43">
        <v>0</v>
      </c>
      <c r="N244" s="43">
        <v>0</v>
      </c>
      <c r="O244" s="43">
        <v>100</v>
      </c>
      <c r="P244" s="38" t="e">
        <f t="shared" si="82"/>
        <v>#DIV/0!</v>
      </c>
      <c r="Q244" s="40" t="e">
        <f t="shared" si="83"/>
        <v>#DIV/0!</v>
      </c>
      <c r="T244" s="38" t="e">
        <v>#DIV/0!</v>
      </c>
    </row>
    <row r="245" spans="1:20" ht="57" customHeight="1" x14ac:dyDescent="0.25">
      <c r="A245" s="1">
        <v>42</v>
      </c>
      <c r="C245" s="40" t="s">
        <v>167</v>
      </c>
      <c r="D245" s="38" t="s">
        <v>21</v>
      </c>
      <c r="E245" s="43">
        <v>0</v>
      </c>
      <c r="F245" s="43">
        <v>0</v>
      </c>
      <c r="G245" s="43">
        <v>0</v>
      </c>
      <c r="H245" s="43">
        <v>0</v>
      </c>
      <c r="I245" s="43">
        <v>0</v>
      </c>
      <c r="J245" s="43">
        <v>0</v>
      </c>
      <c r="K245" s="43">
        <v>0</v>
      </c>
      <c r="L245" s="43">
        <v>0</v>
      </c>
      <c r="M245" s="43">
        <v>0</v>
      </c>
      <c r="N245" s="43">
        <v>0</v>
      </c>
      <c r="O245" s="43">
        <v>100</v>
      </c>
      <c r="P245" s="38" t="e">
        <f t="shared" si="82"/>
        <v>#DIV/0!</v>
      </c>
      <c r="Q245" s="40" t="e">
        <f t="shared" si="83"/>
        <v>#DIV/0!</v>
      </c>
      <c r="T245" s="38" t="e">
        <v>#DIV/0!</v>
      </c>
    </row>
    <row r="246" spans="1:20" ht="55.5" customHeight="1" x14ac:dyDescent="0.25">
      <c r="A246" s="1">
        <v>43</v>
      </c>
      <c r="C246" s="40" t="s">
        <v>168</v>
      </c>
      <c r="D246" s="38" t="s">
        <v>28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  <c r="N246" s="43">
        <v>0</v>
      </c>
      <c r="O246" s="43">
        <v>100</v>
      </c>
      <c r="P246" s="38" t="e">
        <f t="shared" si="82"/>
        <v>#DIV/0!</v>
      </c>
      <c r="Q246" s="40" t="e">
        <f t="shared" si="83"/>
        <v>#DIV/0!</v>
      </c>
      <c r="T246" s="38" t="e">
        <v>#DIV/0!</v>
      </c>
    </row>
    <row r="247" spans="1:20" ht="66.75" customHeight="1" x14ac:dyDescent="0.25">
      <c r="A247" s="1">
        <v>44</v>
      </c>
      <c r="C247" s="40" t="s">
        <v>169</v>
      </c>
      <c r="D247" s="38" t="s">
        <v>21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  <c r="N247" s="43">
        <v>0</v>
      </c>
      <c r="O247" s="43">
        <v>100</v>
      </c>
      <c r="P247" s="38" t="e">
        <f t="shared" si="82"/>
        <v>#DIV/0!</v>
      </c>
      <c r="Q247" s="40" t="e">
        <f t="shared" si="83"/>
        <v>#DIV/0!</v>
      </c>
      <c r="T247" s="38" t="e">
        <v>#DIV/0!</v>
      </c>
    </row>
    <row r="248" spans="1:20" s="47" customFormat="1" ht="10.5" x14ac:dyDescent="0.25">
      <c r="A248" s="60"/>
      <c r="B248" s="81" t="s">
        <v>170</v>
      </c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81"/>
    </row>
    <row r="249" spans="1:20" ht="39.75" customHeight="1" x14ac:dyDescent="0.25">
      <c r="C249" s="40" t="s">
        <v>330</v>
      </c>
      <c r="E249" s="43">
        <f>E250+E271+E272+E273</f>
        <v>2643.5</v>
      </c>
      <c r="F249" s="43">
        <f t="shared" ref="F249:N249" si="84">F250+F271+F272+F273</f>
        <v>2643.5</v>
      </c>
      <c r="G249" s="43">
        <f t="shared" si="84"/>
        <v>113.3</v>
      </c>
      <c r="H249" s="43">
        <f t="shared" si="84"/>
        <v>113.3</v>
      </c>
      <c r="I249" s="43">
        <f t="shared" si="84"/>
        <v>19.399999999999999</v>
      </c>
      <c r="J249" s="43">
        <f t="shared" si="84"/>
        <v>19.399999999999999</v>
      </c>
      <c r="K249" s="43">
        <f t="shared" si="84"/>
        <v>2510.7999999999997</v>
      </c>
      <c r="L249" s="43">
        <f t="shared" si="84"/>
        <v>2510.7999999999997</v>
      </c>
      <c r="M249" s="43">
        <f t="shared" si="84"/>
        <v>0</v>
      </c>
      <c r="N249" s="43">
        <f t="shared" si="84"/>
        <v>0</v>
      </c>
      <c r="O249" s="43">
        <v>100</v>
      </c>
      <c r="P249" s="38">
        <f t="shared" ref="P249:P273" si="85">F249/E249*100</f>
        <v>100</v>
      </c>
      <c r="Q249" s="38">
        <f t="shared" ref="Q249:Q273" si="86">P249/O249%</f>
        <v>100</v>
      </c>
    </row>
    <row r="250" spans="1:20" ht="39.75" customHeight="1" x14ac:dyDescent="0.25">
      <c r="B250" s="1">
        <v>1</v>
      </c>
      <c r="C250" s="40" t="s">
        <v>46</v>
      </c>
      <c r="E250" s="43">
        <f>E251+E258+E265+E268+E269</f>
        <v>2643.5</v>
      </c>
      <c r="F250" s="43">
        <f t="shared" ref="F250:N250" si="87">F251+F258+F265+F268+F269</f>
        <v>2643.5</v>
      </c>
      <c r="G250" s="43">
        <f t="shared" si="87"/>
        <v>113.3</v>
      </c>
      <c r="H250" s="43">
        <f t="shared" si="87"/>
        <v>113.3</v>
      </c>
      <c r="I250" s="43">
        <f t="shared" si="87"/>
        <v>19.399999999999999</v>
      </c>
      <c r="J250" s="43">
        <f t="shared" si="87"/>
        <v>19.399999999999999</v>
      </c>
      <c r="K250" s="43">
        <f t="shared" si="87"/>
        <v>2510.7999999999997</v>
      </c>
      <c r="L250" s="43">
        <f t="shared" si="87"/>
        <v>2510.7999999999997</v>
      </c>
      <c r="M250" s="43">
        <f t="shared" si="87"/>
        <v>0</v>
      </c>
      <c r="N250" s="43">
        <f t="shared" si="87"/>
        <v>0</v>
      </c>
      <c r="O250" s="43">
        <v>100</v>
      </c>
      <c r="P250" s="38">
        <f t="shared" si="85"/>
        <v>100</v>
      </c>
      <c r="Q250" s="38">
        <f t="shared" si="86"/>
        <v>100</v>
      </c>
    </row>
    <row r="251" spans="1:20" s="40" customFormat="1" ht="47.25" customHeight="1" x14ac:dyDescent="0.25">
      <c r="A251" s="45">
        <v>47</v>
      </c>
      <c r="B251" s="45"/>
      <c r="C251" s="49" t="s">
        <v>171</v>
      </c>
      <c r="E251" s="46">
        <f t="shared" ref="E251:E256" si="88">G251+I251+K251+M251</f>
        <v>1804.3</v>
      </c>
      <c r="F251" s="46">
        <f t="shared" ref="F251:F257" si="89">H251+J251+L251+N251</f>
        <v>1804.3</v>
      </c>
      <c r="G251" s="46">
        <f>G252+G253+G254+G255+G256+G257</f>
        <v>113.3</v>
      </c>
      <c r="H251" s="46">
        <f t="shared" ref="H251:N251" si="90">H252+H253+H254+H255+H256+H257</f>
        <v>113.3</v>
      </c>
      <c r="I251" s="46">
        <f t="shared" si="90"/>
        <v>0</v>
      </c>
      <c r="J251" s="46">
        <f t="shared" si="90"/>
        <v>0</v>
      </c>
      <c r="K251" s="46">
        <f t="shared" si="90"/>
        <v>1691</v>
      </c>
      <c r="L251" s="46">
        <f t="shared" si="90"/>
        <v>1691</v>
      </c>
      <c r="M251" s="46">
        <f t="shared" si="90"/>
        <v>0</v>
      </c>
      <c r="N251" s="46">
        <f t="shared" si="90"/>
        <v>0</v>
      </c>
      <c r="O251" s="43">
        <v>100</v>
      </c>
      <c r="P251" s="40">
        <f t="shared" si="85"/>
        <v>100</v>
      </c>
      <c r="Q251" s="40">
        <f t="shared" si="86"/>
        <v>100</v>
      </c>
    </row>
    <row r="252" spans="1:20" s="40" customFormat="1" ht="45.75" customHeight="1" x14ac:dyDescent="0.25">
      <c r="A252" s="45"/>
      <c r="B252" s="45"/>
      <c r="C252" s="40" t="s">
        <v>172</v>
      </c>
      <c r="E252" s="41">
        <f t="shared" si="88"/>
        <v>763.5</v>
      </c>
      <c r="F252" s="41">
        <f t="shared" si="89"/>
        <v>763.5</v>
      </c>
      <c r="G252" s="41">
        <v>0</v>
      </c>
      <c r="H252" s="41">
        <v>0</v>
      </c>
      <c r="I252" s="41">
        <v>0</v>
      </c>
      <c r="J252" s="41">
        <v>0</v>
      </c>
      <c r="K252" s="41">
        <v>763.5</v>
      </c>
      <c r="L252" s="41">
        <v>763.5</v>
      </c>
      <c r="M252" s="41">
        <v>0</v>
      </c>
      <c r="N252" s="41">
        <v>0</v>
      </c>
      <c r="O252" s="43">
        <v>100</v>
      </c>
      <c r="P252" s="40">
        <f t="shared" si="85"/>
        <v>100</v>
      </c>
      <c r="Q252" s="40">
        <f t="shared" si="86"/>
        <v>100</v>
      </c>
    </row>
    <row r="253" spans="1:20" s="40" customFormat="1" ht="53.25" customHeight="1" x14ac:dyDescent="0.25">
      <c r="A253" s="45"/>
      <c r="B253" s="45"/>
      <c r="C253" s="40" t="s">
        <v>173</v>
      </c>
      <c r="E253" s="41">
        <f t="shared" si="88"/>
        <v>838.6</v>
      </c>
      <c r="F253" s="41">
        <f t="shared" si="89"/>
        <v>838.6</v>
      </c>
      <c r="G253" s="41">
        <v>0</v>
      </c>
      <c r="H253" s="41">
        <v>0</v>
      </c>
      <c r="I253" s="41">
        <v>0</v>
      </c>
      <c r="J253" s="41">
        <v>0</v>
      </c>
      <c r="K253" s="41">
        <v>838.6</v>
      </c>
      <c r="L253" s="41">
        <v>838.6</v>
      </c>
      <c r="M253" s="41">
        <v>0</v>
      </c>
      <c r="N253" s="41">
        <v>0</v>
      </c>
      <c r="O253" s="43">
        <v>100</v>
      </c>
      <c r="P253" s="40">
        <f t="shared" si="85"/>
        <v>100</v>
      </c>
      <c r="Q253" s="40">
        <f t="shared" si="86"/>
        <v>100</v>
      </c>
    </row>
    <row r="254" spans="1:20" s="40" customFormat="1" ht="36.75" customHeight="1" x14ac:dyDescent="0.25">
      <c r="A254" s="45"/>
      <c r="B254" s="45"/>
      <c r="C254" s="40" t="s">
        <v>174</v>
      </c>
      <c r="E254" s="41">
        <f t="shared" si="88"/>
        <v>113.3</v>
      </c>
      <c r="F254" s="41">
        <f t="shared" si="89"/>
        <v>113.3</v>
      </c>
      <c r="G254" s="41">
        <v>113.3</v>
      </c>
      <c r="H254" s="41">
        <v>113.3</v>
      </c>
      <c r="I254" s="41">
        <v>0</v>
      </c>
      <c r="J254" s="41">
        <v>0</v>
      </c>
      <c r="K254" s="41">
        <v>0</v>
      </c>
      <c r="L254" s="41">
        <v>0</v>
      </c>
      <c r="M254" s="41">
        <v>0</v>
      </c>
      <c r="N254" s="41">
        <v>0</v>
      </c>
      <c r="O254" s="43">
        <v>100</v>
      </c>
      <c r="P254" s="40">
        <f t="shared" si="85"/>
        <v>100</v>
      </c>
      <c r="Q254" s="40">
        <f t="shared" si="86"/>
        <v>100</v>
      </c>
    </row>
    <row r="255" spans="1:20" s="40" customFormat="1" ht="45" customHeight="1" x14ac:dyDescent="0.25">
      <c r="A255" s="45"/>
      <c r="B255" s="45"/>
      <c r="C255" s="40" t="s">
        <v>279</v>
      </c>
      <c r="D255" s="40" t="s">
        <v>98</v>
      </c>
      <c r="E255" s="41">
        <f t="shared" si="88"/>
        <v>0</v>
      </c>
      <c r="F255" s="41">
        <f t="shared" si="89"/>
        <v>0</v>
      </c>
      <c r="G255" s="41">
        <v>0</v>
      </c>
      <c r="H255" s="41">
        <v>0</v>
      </c>
      <c r="I255" s="41">
        <v>0</v>
      </c>
      <c r="J255" s="41">
        <v>0</v>
      </c>
      <c r="K255" s="41">
        <v>0</v>
      </c>
      <c r="L255" s="41">
        <v>0</v>
      </c>
      <c r="M255" s="41">
        <v>0</v>
      </c>
      <c r="N255" s="41">
        <v>0</v>
      </c>
      <c r="O255" s="43">
        <v>100</v>
      </c>
      <c r="P255" s="40" t="e">
        <f t="shared" si="85"/>
        <v>#DIV/0!</v>
      </c>
      <c r="Q255" s="40" t="e">
        <f t="shared" si="86"/>
        <v>#DIV/0!</v>
      </c>
    </row>
    <row r="256" spans="1:20" s="40" customFormat="1" ht="45" x14ac:dyDescent="0.25">
      <c r="A256" s="45"/>
      <c r="B256" s="45"/>
      <c r="C256" s="40" t="s">
        <v>280</v>
      </c>
      <c r="E256" s="41">
        <f t="shared" si="88"/>
        <v>88.9</v>
      </c>
      <c r="F256" s="41">
        <f t="shared" si="89"/>
        <v>88.9</v>
      </c>
      <c r="G256" s="41">
        <v>0</v>
      </c>
      <c r="H256" s="41">
        <v>0</v>
      </c>
      <c r="I256" s="41">
        <v>0</v>
      </c>
      <c r="J256" s="41">
        <v>0</v>
      </c>
      <c r="K256" s="41">
        <v>88.9</v>
      </c>
      <c r="L256" s="41">
        <v>88.9</v>
      </c>
      <c r="M256" s="41">
        <v>0</v>
      </c>
      <c r="N256" s="41">
        <v>0</v>
      </c>
      <c r="O256" s="43">
        <v>100</v>
      </c>
      <c r="P256" s="40">
        <f t="shared" si="85"/>
        <v>100</v>
      </c>
      <c r="Q256" s="40">
        <f t="shared" si="86"/>
        <v>100</v>
      </c>
    </row>
    <row r="257" spans="1:17" s="40" customFormat="1" ht="31.5" customHeight="1" x14ac:dyDescent="0.25">
      <c r="A257" s="45"/>
      <c r="B257" s="45"/>
      <c r="C257" s="40" t="s">
        <v>281</v>
      </c>
      <c r="E257" s="41">
        <f>G257+I257+K257+M257</f>
        <v>0</v>
      </c>
      <c r="F257" s="41">
        <f t="shared" si="89"/>
        <v>0</v>
      </c>
      <c r="G257" s="41"/>
      <c r="H257" s="41">
        <v>0</v>
      </c>
      <c r="I257" s="41">
        <v>0</v>
      </c>
      <c r="J257" s="41">
        <v>0</v>
      </c>
      <c r="K257" s="41">
        <v>0</v>
      </c>
      <c r="L257" s="41">
        <v>0</v>
      </c>
      <c r="M257" s="41">
        <v>0</v>
      </c>
      <c r="N257" s="41">
        <v>0</v>
      </c>
      <c r="O257" s="43">
        <v>100</v>
      </c>
      <c r="P257" s="40" t="e">
        <f t="shared" si="85"/>
        <v>#DIV/0!</v>
      </c>
      <c r="Q257" s="40" t="e">
        <f t="shared" si="86"/>
        <v>#DIV/0!</v>
      </c>
    </row>
    <row r="258" spans="1:17" s="40" customFormat="1" ht="23.25" customHeight="1" x14ac:dyDescent="0.25">
      <c r="A258" s="45"/>
      <c r="B258" s="45"/>
      <c r="C258" s="49" t="s">
        <v>175</v>
      </c>
      <c r="E258" s="46">
        <f t="shared" ref="E258:E263" si="91">G258+I258+K258+M258</f>
        <v>487.5</v>
      </c>
      <c r="F258" s="46">
        <f t="shared" ref="E258:F272" si="92">H258+J258+L258+N258</f>
        <v>487.5</v>
      </c>
      <c r="G258" s="46">
        <f>G259+G260+G261+G262+G263+G264</f>
        <v>0</v>
      </c>
      <c r="H258" s="46">
        <f t="shared" ref="H258:N258" si="93">H259+H260+H261+H262+H263+H264</f>
        <v>0</v>
      </c>
      <c r="I258" s="46">
        <f t="shared" si="93"/>
        <v>19.399999999999999</v>
      </c>
      <c r="J258" s="46">
        <f t="shared" si="93"/>
        <v>19.399999999999999</v>
      </c>
      <c r="K258" s="46">
        <f t="shared" si="93"/>
        <v>468.1</v>
      </c>
      <c r="L258" s="46">
        <f t="shared" si="93"/>
        <v>468.1</v>
      </c>
      <c r="M258" s="46">
        <f t="shared" si="93"/>
        <v>0</v>
      </c>
      <c r="N258" s="46">
        <f t="shared" si="93"/>
        <v>0</v>
      </c>
      <c r="O258" s="43">
        <v>100</v>
      </c>
      <c r="P258" s="40">
        <f t="shared" si="85"/>
        <v>100</v>
      </c>
      <c r="Q258" s="40">
        <f t="shared" si="86"/>
        <v>100</v>
      </c>
    </row>
    <row r="259" spans="1:17" s="40" customFormat="1" ht="45" customHeight="1" x14ac:dyDescent="0.25">
      <c r="A259" s="45"/>
      <c r="B259" s="45"/>
      <c r="C259" s="40" t="s">
        <v>282</v>
      </c>
      <c r="E259" s="41">
        <f t="shared" si="91"/>
        <v>61.8</v>
      </c>
      <c r="F259" s="41">
        <f t="shared" si="92"/>
        <v>61.8</v>
      </c>
      <c r="G259" s="41">
        <v>0</v>
      </c>
      <c r="H259" s="41">
        <v>0</v>
      </c>
      <c r="I259" s="41">
        <v>19.399999999999999</v>
      </c>
      <c r="J259" s="41">
        <v>19.399999999999999</v>
      </c>
      <c r="K259" s="41">
        <v>42.4</v>
      </c>
      <c r="L259" s="41">
        <v>42.4</v>
      </c>
      <c r="M259" s="41">
        <v>0</v>
      </c>
      <c r="N259" s="41">
        <v>0</v>
      </c>
      <c r="O259" s="43">
        <v>100</v>
      </c>
      <c r="P259" s="40">
        <f t="shared" si="85"/>
        <v>100</v>
      </c>
      <c r="Q259" s="40">
        <f t="shared" si="86"/>
        <v>100</v>
      </c>
    </row>
    <row r="260" spans="1:17" s="40" customFormat="1" ht="23.25" customHeight="1" x14ac:dyDescent="0.25">
      <c r="A260" s="45"/>
      <c r="B260" s="45"/>
      <c r="C260" s="40" t="s">
        <v>283</v>
      </c>
      <c r="E260" s="41">
        <f t="shared" si="91"/>
        <v>6</v>
      </c>
      <c r="F260" s="41">
        <f t="shared" si="92"/>
        <v>6</v>
      </c>
      <c r="G260" s="41">
        <v>0</v>
      </c>
      <c r="H260" s="41">
        <v>0</v>
      </c>
      <c r="I260" s="41">
        <v>0</v>
      </c>
      <c r="J260" s="41">
        <v>0</v>
      </c>
      <c r="K260" s="41">
        <v>6</v>
      </c>
      <c r="L260" s="41">
        <v>6</v>
      </c>
      <c r="M260" s="41">
        <v>0</v>
      </c>
      <c r="N260" s="41">
        <v>0</v>
      </c>
      <c r="O260" s="43">
        <v>100</v>
      </c>
      <c r="P260" s="40">
        <f t="shared" si="85"/>
        <v>100</v>
      </c>
      <c r="Q260" s="40">
        <f t="shared" si="86"/>
        <v>100</v>
      </c>
    </row>
    <row r="261" spans="1:17" s="40" customFormat="1" ht="23.25" customHeight="1" x14ac:dyDescent="0.25">
      <c r="A261" s="45"/>
      <c r="B261" s="45"/>
      <c r="C261" s="40" t="s">
        <v>284</v>
      </c>
      <c r="E261" s="41">
        <f t="shared" si="91"/>
        <v>334.3</v>
      </c>
      <c r="F261" s="41">
        <f t="shared" si="92"/>
        <v>334.3</v>
      </c>
      <c r="G261" s="41">
        <v>0</v>
      </c>
      <c r="H261" s="41">
        <v>0</v>
      </c>
      <c r="I261" s="41">
        <v>0</v>
      </c>
      <c r="J261" s="41">
        <v>0</v>
      </c>
      <c r="K261" s="41">
        <v>334.3</v>
      </c>
      <c r="L261" s="41">
        <v>334.3</v>
      </c>
      <c r="M261" s="41">
        <v>0</v>
      </c>
      <c r="N261" s="41">
        <v>0</v>
      </c>
      <c r="O261" s="43">
        <v>100</v>
      </c>
      <c r="P261" s="40">
        <f t="shared" si="85"/>
        <v>100</v>
      </c>
      <c r="Q261" s="40">
        <f t="shared" si="86"/>
        <v>100</v>
      </c>
    </row>
    <row r="262" spans="1:17" s="40" customFormat="1" ht="42.75" customHeight="1" x14ac:dyDescent="0.25">
      <c r="A262" s="45"/>
      <c r="B262" s="45"/>
      <c r="C262" s="40" t="s">
        <v>285</v>
      </c>
      <c r="E262" s="41">
        <f t="shared" si="91"/>
        <v>0</v>
      </c>
      <c r="F262" s="41">
        <f t="shared" si="92"/>
        <v>0</v>
      </c>
      <c r="G262" s="41">
        <v>0</v>
      </c>
      <c r="H262" s="41">
        <v>0</v>
      </c>
      <c r="I262" s="41">
        <v>0</v>
      </c>
      <c r="J262" s="41">
        <v>0</v>
      </c>
      <c r="K262" s="41">
        <v>0</v>
      </c>
      <c r="L262" s="41">
        <v>0</v>
      </c>
      <c r="M262" s="41">
        <v>0</v>
      </c>
      <c r="N262" s="41">
        <v>0</v>
      </c>
      <c r="O262" s="43">
        <v>100</v>
      </c>
      <c r="P262" s="40" t="e">
        <f t="shared" si="85"/>
        <v>#DIV/0!</v>
      </c>
      <c r="Q262" s="40" t="e">
        <f t="shared" si="86"/>
        <v>#DIV/0!</v>
      </c>
    </row>
    <row r="263" spans="1:17" s="40" customFormat="1" ht="24.75" customHeight="1" x14ac:dyDescent="0.25">
      <c r="A263" s="45"/>
      <c r="B263" s="45"/>
      <c r="C263" s="40" t="s">
        <v>286</v>
      </c>
      <c r="E263" s="41">
        <f t="shared" si="91"/>
        <v>85.4</v>
      </c>
      <c r="F263" s="41">
        <f t="shared" si="92"/>
        <v>85.4</v>
      </c>
      <c r="G263" s="41">
        <v>0</v>
      </c>
      <c r="H263" s="41">
        <v>0</v>
      </c>
      <c r="I263" s="41">
        <v>0</v>
      </c>
      <c r="J263" s="41">
        <v>0</v>
      </c>
      <c r="K263" s="41">
        <v>85.4</v>
      </c>
      <c r="L263" s="41">
        <v>85.4</v>
      </c>
      <c r="M263" s="41">
        <v>0</v>
      </c>
      <c r="N263" s="41">
        <v>0</v>
      </c>
      <c r="O263" s="43">
        <v>100</v>
      </c>
      <c r="P263" s="40">
        <f t="shared" si="85"/>
        <v>100</v>
      </c>
      <c r="Q263" s="40">
        <f t="shared" si="86"/>
        <v>100</v>
      </c>
    </row>
    <row r="264" spans="1:17" s="40" customFormat="1" ht="27" customHeight="1" x14ac:dyDescent="0.25">
      <c r="A264" s="45"/>
      <c r="B264" s="45"/>
      <c r="C264" s="40" t="s">
        <v>287</v>
      </c>
      <c r="E264" s="41">
        <f>G264+I264+K264+M264</f>
        <v>0</v>
      </c>
      <c r="F264" s="41">
        <f t="shared" si="92"/>
        <v>0</v>
      </c>
      <c r="G264" s="41">
        <v>0</v>
      </c>
      <c r="H264" s="41">
        <v>0</v>
      </c>
      <c r="I264" s="41">
        <v>0</v>
      </c>
      <c r="J264" s="41">
        <v>0</v>
      </c>
      <c r="K264" s="41">
        <v>0</v>
      </c>
      <c r="L264" s="41">
        <v>0</v>
      </c>
      <c r="M264" s="41">
        <v>0</v>
      </c>
      <c r="N264" s="41">
        <v>0</v>
      </c>
      <c r="O264" s="43">
        <v>100</v>
      </c>
      <c r="P264" s="40" t="e">
        <f t="shared" si="85"/>
        <v>#DIV/0!</v>
      </c>
      <c r="Q264" s="40" t="e">
        <f t="shared" si="86"/>
        <v>#DIV/0!</v>
      </c>
    </row>
    <row r="265" spans="1:17" s="40" customFormat="1" ht="33.75" customHeight="1" x14ac:dyDescent="0.25">
      <c r="A265" s="45"/>
      <c r="B265" s="45"/>
      <c r="C265" s="49" t="s">
        <v>176</v>
      </c>
      <c r="E265" s="41">
        <f t="shared" si="92"/>
        <v>170.1</v>
      </c>
      <c r="F265" s="41">
        <f t="shared" si="92"/>
        <v>170.1</v>
      </c>
      <c r="G265" s="41">
        <f>G266+G267</f>
        <v>0</v>
      </c>
      <c r="H265" s="41">
        <f t="shared" ref="H265:N265" si="94">H266+H267</f>
        <v>0</v>
      </c>
      <c r="I265" s="41">
        <f t="shared" si="94"/>
        <v>0</v>
      </c>
      <c r="J265" s="41">
        <f t="shared" si="94"/>
        <v>0</v>
      </c>
      <c r="K265" s="41">
        <f t="shared" si="94"/>
        <v>170.1</v>
      </c>
      <c r="L265" s="41">
        <f t="shared" si="94"/>
        <v>170.1</v>
      </c>
      <c r="M265" s="41">
        <f t="shared" si="94"/>
        <v>0</v>
      </c>
      <c r="N265" s="41">
        <f t="shared" si="94"/>
        <v>0</v>
      </c>
      <c r="O265" s="43">
        <v>100</v>
      </c>
      <c r="P265" s="40">
        <f t="shared" si="85"/>
        <v>100</v>
      </c>
      <c r="Q265" s="40">
        <f t="shared" si="86"/>
        <v>100</v>
      </c>
    </row>
    <row r="266" spans="1:17" s="40" customFormat="1" ht="33.75" customHeight="1" x14ac:dyDescent="0.25">
      <c r="A266" s="45"/>
      <c r="B266" s="45"/>
      <c r="C266" s="40" t="s">
        <v>447</v>
      </c>
      <c r="E266" s="41">
        <f t="shared" si="92"/>
        <v>0</v>
      </c>
      <c r="F266" s="41">
        <f t="shared" si="92"/>
        <v>0</v>
      </c>
      <c r="G266" s="41">
        <v>0</v>
      </c>
      <c r="H266" s="41">
        <v>0</v>
      </c>
      <c r="I266" s="41">
        <v>0</v>
      </c>
      <c r="J266" s="41">
        <v>0</v>
      </c>
      <c r="K266" s="41">
        <v>0</v>
      </c>
      <c r="L266" s="41">
        <v>0</v>
      </c>
      <c r="M266" s="41">
        <v>0</v>
      </c>
      <c r="N266" s="41">
        <v>0</v>
      </c>
      <c r="O266" s="43">
        <v>100</v>
      </c>
      <c r="P266" s="40" t="e">
        <f t="shared" si="85"/>
        <v>#DIV/0!</v>
      </c>
      <c r="Q266" s="40" t="e">
        <f t="shared" si="86"/>
        <v>#DIV/0!</v>
      </c>
    </row>
    <row r="267" spans="1:17" s="40" customFormat="1" ht="60" customHeight="1" x14ac:dyDescent="0.25">
      <c r="A267" s="45"/>
      <c r="B267" s="45"/>
      <c r="C267" s="40" t="s">
        <v>288</v>
      </c>
      <c r="E267" s="41">
        <f t="shared" si="92"/>
        <v>170.1</v>
      </c>
      <c r="F267" s="41">
        <f t="shared" si="92"/>
        <v>170.1</v>
      </c>
      <c r="G267" s="41">
        <v>0</v>
      </c>
      <c r="H267" s="41">
        <v>0</v>
      </c>
      <c r="I267" s="41">
        <v>0</v>
      </c>
      <c r="J267" s="41">
        <v>0</v>
      </c>
      <c r="K267" s="41">
        <v>170.1</v>
      </c>
      <c r="L267" s="41">
        <v>170.1</v>
      </c>
      <c r="M267" s="41">
        <v>0</v>
      </c>
      <c r="N267" s="41">
        <v>0</v>
      </c>
      <c r="O267" s="43">
        <v>100</v>
      </c>
      <c r="P267" s="40">
        <f t="shared" si="85"/>
        <v>100</v>
      </c>
      <c r="Q267" s="40">
        <f t="shared" si="86"/>
        <v>100</v>
      </c>
    </row>
    <row r="268" spans="1:17" s="40" customFormat="1" ht="24" customHeight="1" x14ac:dyDescent="0.25">
      <c r="A268" s="45"/>
      <c r="B268" s="45"/>
      <c r="C268" s="40" t="s">
        <v>177</v>
      </c>
      <c r="E268" s="41">
        <f t="shared" si="92"/>
        <v>0</v>
      </c>
      <c r="F268" s="41">
        <f t="shared" si="92"/>
        <v>0</v>
      </c>
      <c r="G268" s="41">
        <v>0</v>
      </c>
      <c r="H268" s="41">
        <v>0</v>
      </c>
      <c r="I268" s="41">
        <v>0</v>
      </c>
      <c r="J268" s="41">
        <v>0</v>
      </c>
      <c r="K268" s="41">
        <v>0</v>
      </c>
      <c r="L268" s="41">
        <v>0</v>
      </c>
      <c r="M268" s="41">
        <v>0</v>
      </c>
      <c r="N268" s="41">
        <v>0</v>
      </c>
      <c r="O268" s="43">
        <v>100</v>
      </c>
      <c r="P268" s="40" t="e">
        <f t="shared" si="85"/>
        <v>#DIV/0!</v>
      </c>
      <c r="Q268" s="40" t="e">
        <f t="shared" si="86"/>
        <v>#DIV/0!</v>
      </c>
    </row>
    <row r="269" spans="1:17" s="40" customFormat="1" ht="33.75" customHeight="1" x14ac:dyDescent="0.25">
      <c r="A269" s="45"/>
      <c r="B269" s="45"/>
      <c r="C269" s="40" t="s">
        <v>220</v>
      </c>
      <c r="E269" s="41">
        <f>G269+I269+K269+M269</f>
        <v>181.6</v>
      </c>
      <c r="F269" s="41">
        <f>H269+J269+L269+N269</f>
        <v>181.6</v>
      </c>
      <c r="G269" s="41">
        <f t="shared" ref="G269:N269" si="95">G270</f>
        <v>0</v>
      </c>
      <c r="H269" s="41">
        <f t="shared" si="95"/>
        <v>0</v>
      </c>
      <c r="I269" s="41">
        <f t="shared" si="95"/>
        <v>0</v>
      </c>
      <c r="J269" s="41">
        <f t="shared" si="95"/>
        <v>0</v>
      </c>
      <c r="K269" s="41">
        <f t="shared" si="95"/>
        <v>181.6</v>
      </c>
      <c r="L269" s="41">
        <f t="shared" si="95"/>
        <v>181.6</v>
      </c>
      <c r="M269" s="41">
        <f t="shared" si="95"/>
        <v>0</v>
      </c>
      <c r="N269" s="41">
        <f t="shared" si="95"/>
        <v>0</v>
      </c>
      <c r="O269" s="43">
        <v>100</v>
      </c>
      <c r="P269" s="40">
        <f t="shared" si="85"/>
        <v>100</v>
      </c>
      <c r="Q269" s="40">
        <f t="shared" si="86"/>
        <v>100</v>
      </c>
    </row>
    <row r="270" spans="1:17" s="40" customFormat="1" ht="56.25" customHeight="1" x14ac:dyDescent="0.25">
      <c r="A270" s="45">
        <v>48</v>
      </c>
      <c r="B270" s="45"/>
      <c r="C270" s="40" t="s">
        <v>451</v>
      </c>
      <c r="E270" s="41">
        <f t="shared" si="92"/>
        <v>181.6</v>
      </c>
      <c r="F270" s="41">
        <f t="shared" si="92"/>
        <v>181.6</v>
      </c>
      <c r="G270" s="41">
        <v>0</v>
      </c>
      <c r="H270" s="41">
        <v>0</v>
      </c>
      <c r="I270" s="41">
        <v>0</v>
      </c>
      <c r="J270" s="41">
        <v>0</v>
      </c>
      <c r="K270" s="41">
        <v>181.6</v>
      </c>
      <c r="L270" s="41">
        <v>181.6</v>
      </c>
      <c r="M270" s="41">
        <v>0</v>
      </c>
      <c r="N270" s="41">
        <v>0</v>
      </c>
      <c r="O270" s="43">
        <v>100</v>
      </c>
      <c r="P270" s="40">
        <f t="shared" si="85"/>
        <v>100</v>
      </c>
      <c r="Q270" s="40">
        <f t="shared" si="86"/>
        <v>100</v>
      </c>
    </row>
    <row r="271" spans="1:17" s="40" customFormat="1" ht="67.5" customHeight="1" x14ac:dyDescent="0.25">
      <c r="A271" s="45">
        <v>49</v>
      </c>
      <c r="B271" s="45">
        <v>2</v>
      </c>
      <c r="C271" s="40" t="s">
        <v>450</v>
      </c>
      <c r="D271" s="40" t="s">
        <v>21</v>
      </c>
      <c r="E271" s="41">
        <f t="shared" si="92"/>
        <v>0</v>
      </c>
      <c r="F271" s="41">
        <f t="shared" si="92"/>
        <v>0</v>
      </c>
      <c r="G271" s="41">
        <v>0</v>
      </c>
      <c r="H271" s="41">
        <v>0</v>
      </c>
      <c r="I271" s="41">
        <v>0</v>
      </c>
      <c r="J271" s="41">
        <v>0</v>
      </c>
      <c r="K271" s="41">
        <v>0</v>
      </c>
      <c r="L271" s="41">
        <v>0</v>
      </c>
      <c r="M271" s="41">
        <v>0</v>
      </c>
      <c r="N271" s="41">
        <v>0</v>
      </c>
      <c r="O271" s="43">
        <v>100</v>
      </c>
      <c r="P271" s="40" t="e">
        <f t="shared" si="85"/>
        <v>#DIV/0!</v>
      </c>
      <c r="Q271" s="40" t="e">
        <f t="shared" si="86"/>
        <v>#DIV/0!</v>
      </c>
    </row>
    <row r="272" spans="1:17" s="40" customFormat="1" ht="79.5" customHeight="1" x14ac:dyDescent="0.25">
      <c r="A272" s="45">
        <v>50</v>
      </c>
      <c r="B272" s="45">
        <v>3</v>
      </c>
      <c r="C272" s="40" t="s">
        <v>449</v>
      </c>
      <c r="D272" s="40" t="s">
        <v>21</v>
      </c>
      <c r="E272" s="41">
        <f t="shared" si="92"/>
        <v>0</v>
      </c>
      <c r="F272" s="41">
        <f t="shared" si="92"/>
        <v>0</v>
      </c>
      <c r="G272" s="41">
        <v>0</v>
      </c>
      <c r="H272" s="41">
        <v>0</v>
      </c>
      <c r="I272" s="41">
        <v>0</v>
      </c>
      <c r="J272" s="41">
        <v>0</v>
      </c>
      <c r="K272" s="41">
        <v>0</v>
      </c>
      <c r="L272" s="41">
        <v>0</v>
      </c>
      <c r="M272" s="41">
        <v>0</v>
      </c>
      <c r="N272" s="41">
        <v>0</v>
      </c>
      <c r="O272" s="43">
        <v>100</v>
      </c>
      <c r="P272" s="40" t="e">
        <f t="shared" si="85"/>
        <v>#DIV/0!</v>
      </c>
      <c r="Q272" s="40" t="e">
        <f t="shared" si="86"/>
        <v>#DIV/0!</v>
      </c>
    </row>
    <row r="273" spans="1:17" ht="78.75" x14ac:dyDescent="0.25">
      <c r="A273" s="1">
        <v>51</v>
      </c>
      <c r="B273" s="1">
        <v>4</v>
      </c>
      <c r="C273" s="40" t="s">
        <v>448</v>
      </c>
      <c r="D273" s="38" t="s">
        <v>21</v>
      </c>
      <c r="E273" s="43">
        <f t="shared" ref="E273" si="96">G273+I273+K273+M273</f>
        <v>0</v>
      </c>
      <c r="F273" s="43">
        <f t="shared" ref="F273" si="97">H273+J273+L273+N273</f>
        <v>0</v>
      </c>
      <c r="G273" s="43">
        <v>0</v>
      </c>
      <c r="H273" s="43">
        <v>0</v>
      </c>
      <c r="I273" s="43">
        <v>0</v>
      </c>
      <c r="J273" s="43">
        <v>0</v>
      </c>
      <c r="K273" s="43">
        <v>0</v>
      </c>
      <c r="L273" s="43">
        <v>0</v>
      </c>
      <c r="M273" s="43">
        <v>0</v>
      </c>
      <c r="N273" s="43">
        <v>0</v>
      </c>
      <c r="O273" s="43">
        <v>100</v>
      </c>
      <c r="P273" s="38" t="e">
        <f t="shared" si="85"/>
        <v>#DIV/0!</v>
      </c>
      <c r="Q273" s="38" t="e">
        <f t="shared" si="86"/>
        <v>#DIV/0!</v>
      </c>
    </row>
    <row r="274" spans="1:17" s="47" customFormat="1" ht="10.5" x14ac:dyDescent="0.25">
      <c r="A274" s="60"/>
      <c r="B274" s="81" t="s">
        <v>316</v>
      </c>
      <c r="C274" s="81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</row>
    <row r="275" spans="1:17" ht="21.75" customHeight="1" x14ac:dyDescent="0.25">
      <c r="B275" s="45"/>
      <c r="C275" s="40" t="s">
        <v>14</v>
      </c>
      <c r="D275" s="40"/>
      <c r="E275" s="41">
        <f>E276+E306+E309</f>
        <v>8297.7099999999991</v>
      </c>
      <c r="F275" s="41">
        <f>F276+F305+F306+F309</f>
        <v>8297.2599999999984</v>
      </c>
      <c r="G275" s="41">
        <f>G276+G305+G306+G309</f>
        <v>113.3</v>
      </c>
      <c r="H275" s="41">
        <f>H276+H305+H306+H309</f>
        <v>113.3</v>
      </c>
      <c r="I275" s="41">
        <f>I276+I306</f>
        <v>330.87</v>
      </c>
      <c r="J275" s="41">
        <f>J276+J305+J306+J309</f>
        <v>330.87</v>
      </c>
      <c r="K275" s="41">
        <f>K276+K305+K306+K309</f>
        <v>7853.54</v>
      </c>
      <c r="L275" s="41">
        <f>L276+L305+L306+S309</f>
        <v>7853.0899999999992</v>
      </c>
      <c r="M275" s="41">
        <f>M276+M305+M306+M309</f>
        <v>0</v>
      </c>
      <c r="N275" s="41">
        <f>N276+N305+N306+N311+N308+N309</f>
        <v>0</v>
      </c>
      <c r="O275" s="41">
        <v>100</v>
      </c>
      <c r="P275" s="40">
        <f t="shared" ref="P275:P311" si="98">F275/E275*100</f>
        <v>99.994576816977215</v>
      </c>
      <c r="Q275" s="40">
        <f t="shared" ref="Q275:Q311" si="99">P275/O275%</f>
        <v>99.994576816977215</v>
      </c>
    </row>
    <row r="276" spans="1:17" ht="36.75" customHeight="1" x14ac:dyDescent="0.25">
      <c r="A276" s="1">
        <v>52</v>
      </c>
      <c r="B276" s="45">
        <v>1</v>
      </c>
      <c r="C276" s="40" t="s">
        <v>46</v>
      </c>
      <c r="D276" s="40" t="s">
        <v>121</v>
      </c>
      <c r="E276" s="41">
        <f t="shared" ref="E276:N276" si="100">E277+E284+E294+E296+E301+E302</f>
        <v>6950.7099999999991</v>
      </c>
      <c r="F276" s="41">
        <f t="shared" si="100"/>
        <v>6950.2599999999993</v>
      </c>
      <c r="G276" s="41">
        <f t="shared" si="100"/>
        <v>113.3</v>
      </c>
      <c r="H276" s="41">
        <f t="shared" si="100"/>
        <v>113.3</v>
      </c>
      <c r="I276" s="41">
        <f t="shared" si="100"/>
        <v>330.87</v>
      </c>
      <c r="J276" s="41">
        <f t="shared" si="100"/>
        <v>330.87</v>
      </c>
      <c r="K276" s="41">
        <f t="shared" si="100"/>
        <v>6506.54</v>
      </c>
      <c r="L276" s="41">
        <f t="shared" si="100"/>
        <v>6506.0899999999992</v>
      </c>
      <c r="M276" s="41">
        <f t="shared" si="100"/>
        <v>0</v>
      </c>
      <c r="N276" s="41">
        <f t="shared" si="100"/>
        <v>0</v>
      </c>
      <c r="O276" s="41">
        <v>100</v>
      </c>
      <c r="P276" s="40">
        <f t="shared" si="98"/>
        <v>99.993525841245003</v>
      </c>
      <c r="Q276" s="40">
        <f t="shared" si="99"/>
        <v>99.993525841245003</v>
      </c>
    </row>
    <row r="277" spans="1:17" ht="35.25" customHeight="1" x14ac:dyDescent="0.25">
      <c r="B277" s="45"/>
      <c r="C277" s="40" t="s">
        <v>178</v>
      </c>
      <c r="D277" s="40"/>
      <c r="E277" s="41">
        <f t="shared" ref="E277:F277" si="101">E278+E279+E280+E281+E282+E283</f>
        <v>3332.13</v>
      </c>
      <c r="F277" s="41">
        <f t="shared" si="101"/>
        <v>3331.89</v>
      </c>
      <c r="G277" s="41">
        <f>G278+G279+G280+G281+G282+G283</f>
        <v>113.3</v>
      </c>
      <c r="H277" s="41">
        <f t="shared" ref="H277:N277" si="102">H278+H279+H280+H281+H282+H283</f>
        <v>113.3</v>
      </c>
      <c r="I277" s="41">
        <f t="shared" si="102"/>
        <v>0</v>
      </c>
      <c r="J277" s="41">
        <f t="shared" si="102"/>
        <v>0</v>
      </c>
      <c r="K277" s="41">
        <f t="shared" si="102"/>
        <v>3218.83</v>
      </c>
      <c r="L277" s="41">
        <f t="shared" si="102"/>
        <v>3218.5899999999997</v>
      </c>
      <c r="M277" s="41">
        <f t="shared" si="102"/>
        <v>0</v>
      </c>
      <c r="N277" s="41">
        <f t="shared" si="102"/>
        <v>0</v>
      </c>
      <c r="O277" s="41">
        <v>100</v>
      </c>
      <c r="P277" s="40">
        <f t="shared" si="98"/>
        <v>99.992797399861345</v>
      </c>
      <c r="Q277" s="40">
        <f t="shared" si="99"/>
        <v>99.992797399861345</v>
      </c>
    </row>
    <row r="278" spans="1:17" ht="35.25" customHeight="1" x14ac:dyDescent="0.25">
      <c r="B278" s="45"/>
      <c r="C278" s="40" t="s">
        <v>430</v>
      </c>
      <c r="D278" s="40"/>
      <c r="E278" s="41">
        <f>G278+I278+K278+M278</f>
        <v>790.07</v>
      </c>
      <c r="F278" s="41">
        <f t="shared" ref="F278:F283" si="103">H278+J278+L278+N278</f>
        <v>790.05</v>
      </c>
      <c r="G278" s="41">
        <v>0</v>
      </c>
      <c r="H278" s="41">
        <v>0</v>
      </c>
      <c r="I278" s="41">
        <v>0</v>
      </c>
      <c r="J278" s="41">
        <v>0</v>
      </c>
      <c r="K278" s="41">
        <v>790.07</v>
      </c>
      <c r="L278" s="41">
        <v>790.05</v>
      </c>
      <c r="M278" s="41">
        <v>0</v>
      </c>
      <c r="N278" s="41">
        <v>0</v>
      </c>
      <c r="O278" s="41">
        <v>100</v>
      </c>
      <c r="P278" s="40">
        <f t="shared" si="98"/>
        <v>99.997468578733518</v>
      </c>
      <c r="Q278" s="40">
        <f t="shared" si="99"/>
        <v>99.997468578733518</v>
      </c>
    </row>
    <row r="279" spans="1:17" ht="35.25" customHeight="1" x14ac:dyDescent="0.25">
      <c r="B279" s="45"/>
      <c r="C279" s="40" t="s">
        <v>431</v>
      </c>
      <c r="D279" s="40"/>
      <c r="E279" s="41">
        <f t="shared" ref="E279:E283" si="104">G279+I279+K279+M279</f>
        <v>1906.49</v>
      </c>
      <c r="F279" s="41">
        <f t="shared" si="103"/>
        <v>1906.28</v>
      </c>
      <c r="G279" s="41">
        <v>0</v>
      </c>
      <c r="H279" s="41"/>
      <c r="I279" s="41">
        <v>0</v>
      </c>
      <c r="J279" s="41">
        <v>0</v>
      </c>
      <c r="K279" s="41">
        <v>1906.49</v>
      </c>
      <c r="L279" s="41">
        <v>1906.28</v>
      </c>
      <c r="M279" s="41">
        <v>0</v>
      </c>
      <c r="N279" s="41">
        <v>0</v>
      </c>
      <c r="O279" s="41">
        <v>100</v>
      </c>
      <c r="P279" s="40">
        <f t="shared" si="98"/>
        <v>99.988984993364767</v>
      </c>
      <c r="Q279" s="40">
        <f t="shared" si="99"/>
        <v>99.988984993364767</v>
      </c>
    </row>
    <row r="280" spans="1:17" ht="35.25" customHeight="1" x14ac:dyDescent="0.25">
      <c r="B280" s="45"/>
      <c r="C280" s="40" t="s">
        <v>432</v>
      </c>
      <c r="D280" s="40"/>
      <c r="E280" s="41">
        <f t="shared" si="104"/>
        <v>113.3</v>
      </c>
      <c r="F280" s="41">
        <f t="shared" si="103"/>
        <v>113.3</v>
      </c>
      <c r="G280" s="41">
        <v>113.3</v>
      </c>
      <c r="H280" s="41">
        <v>113.3</v>
      </c>
      <c r="I280" s="41">
        <v>0</v>
      </c>
      <c r="J280" s="41">
        <v>0</v>
      </c>
      <c r="K280" s="41">
        <v>0</v>
      </c>
      <c r="L280" s="41">
        <v>0</v>
      </c>
      <c r="M280" s="41">
        <v>0</v>
      </c>
      <c r="N280" s="41">
        <v>0</v>
      </c>
      <c r="O280" s="41">
        <v>100</v>
      </c>
      <c r="P280" s="40">
        <f t="shared" si="98"/>
        <v>100</v>
      </c>
      <c r="Q280" s="40">
        <f t="shared" si="99"/>
        <v>100</v>
      </c>
    </row>
    <row r="281" spans="1:17" ht="35.25" customHeight="1" x14ac:dyDescent="0.25">
      <c r="B281" s="45"/>
      <c r="C281" s="40" t="s">
        <v>433</v>
      </c>
      <c r="D281" s="40"/>
      <c r="E281" s="41">
        <f t="shared" si="104"/>
        <v>187.17</v>
      </c>
      <c r="F281" s="41">
        <f t="shared" si="103"/>
        <v>187.16</v>
      </c>
      <c r="G281" s="41">
        <v>0</v>
      </c>
      <c r="H281" s="41">
        <v>0</v>
      </c>
      <c r="I281" s="41">
        <v>0</v>
      </c>
      <c r="J281" s="41">
        <v>0</v>
      </c>
      <c r="K281" s="41">
        <v>187.17</v>
      </c>
      <c r="L281" s="41">
        <v>187.16</v>
      </c>
      <c r="M281" s="41">
        <v>0</v>
      </c>
      <c r="N281" s="41">
        <v>0</v>
      </c>
      <c r="O281" s="41">
        <v>100</v>
      </c>
      <c r="P281" s="40">
        <f t="shared" si="98"/>
        <v>99.99465726345035</v>
      </c>
      <c r="Q281" s="40">
        <f t="shared" si="99"/>
        <v>99.99465726345035</v>
      </c>
    </row>
    <row r="282" spans="1:17" ht="35.25" customHeight="1" x14ac:dyDescent="0.25">
      <c r="B282" s="45"/>
      <c r="C282" s="40" t="s">
        <v>434</v>
      </c>
      <c r="D282" s="40"/>
      <c r="E282" s="41">
        <f t="shared" si="104"/>
        <v>19</v>
      </c>
      <c r="F282" s="41">
        <f t="shared" si="103"/>
        <v>19</v>
      </c>
      <c r="G282" s="41">
        <v>0</v>
      </c>
      <c r="H282" s="41">
        <v>0</v>
      </c>
      <c r="I282" s="41">
        <v>0</v>
      </c>
      <c r="J282" s="41">
        <v>0</v>
      </c>
      <c r="K282" s="41">
        <v>19</v>
      </c>
      <c r="L282" s="41">
        <v>19</v>
      </c>
      <c r="M282" s="41"/>
      <c r="N282" s="41">
        <v>0</v>
      </c>
      <c r="O282" s="41">
        <v>100</v>
      </c>
      <c r="P282" s="40">
        <f t="shared" si="98"/>
        <v>100</v>
      </c>
      <c r="Q282" s="40">
        <f t="shared" si="99"/>
        <v>100</v>
      </c>
    </row>
    <row r="283" spans="1:17" ht="35.25" customHeight="1" x14ac:dyDescent="0.25">
      <c r="B283" s="45"/>
      <c r="C283" s="40" t="s">
        <v>179</v>
      </c>
      <c r="D283" s="40"/>
      <c r="E283" s="41">
        <f t="shared" si="104"/>
        <v>316.10000000000002</v>
      </c>
      <c r="F283" s="41">
        <f t="shared" si="103"/>
        <v>316.10000000000002</v>
      </c>
      <c r="G283" s="41">
        <v>0</v>
      </c>
      <c r="H283" s="41">
        <v>0</v>
      </c>
      <c r="I283" s="41">
        <v>0</v>
      </c>
      <c r="J283" s="41">
        <v>0</v>
      </c>
      <c r="K283" s="41">
        <v>316.10000000000002</v>
      </c>
      <c r="L283" s="41">
        <v>316.10000000000002</v>
      </c>
      <c r="M283" s="41">
        <v>0</v>
      </c>
      <c r="N283" s="41">
        <v>0</v>
      </c>
      <c r="O283" s="41">
        <v>100</v>
      </c>
      <c r="P283" s="40">
        <f t="shared" si="98"/>
        <v>100</v>
      </c>
      <c r="Q283" s="40">
        <f t="shared" si="99"/>
        <v>100</v>
      </c>
    </row>
    <row r="284" spans="1:17" ht="41.25" customHeight="1" x14ac:dyDescent="0.25">
      <c r="B284" s="45"/>
      <c r="C284" s="40" t="s">
        <v>180</v>
      </c>
      <c r="D284" s="40"/>
      <c r="E284" s="41">
        <f>E285+E286+E287+E288+E289+E290+E291+E292+E293</f>
        <v>1074.52</v>
      </c>
      <c r="F284" s="41">
        <f>F285+F286+F287+F288+F289+F290+F291+F292+F293</f>
        <v>1074.3799999999999</v>
      </c>
      <c r="G284" s="41">
        <f>G285+G286+G287+G288+G289+G290+G291+G292+G293</f>
        <v>0</v>
      </c>
      <c r="H284" s="41">
        <f t="shared" ref="H284:N284" si="105">H285+H286+H287+H288+H289+H290+H291+H292+H293</f>
        <v>0</v>
      </c>
      <c r="I284" s="41">
        <f t="shared" si="105"/>
        <v>210.87</v>
      </c>
      <c r="J284" s="41">
        <f t="shared" si="105"/>
        <v>210.87</v>
      </c>
      <c r="K284" s="41">
        <f t="shared" si="105"/>
        <v>863.65000000000009</v>
      </c>
      <c r="L284" s="41">
        <f t="shared" si="105"/>
        <v>863.51</v>
      </c>
      <c r="M284" s="41">
        <f t="shared" si="105"/>
        <v>0</v>
      </c>
      <c r="N284" s="41">
        <f t="shared" si="105"/>
        <v>0</v>
      </c>
      <c r="O284" s="41">
        <v>100</v>
      </c>
      <c r="P284" s="40">
        <f t="shared" si="98"/>
        <v>99.986970926553241</v>
      </c>
      <c r="Q284" s="40">
        <f t="shared" si="99"/>
        <v>99.986970926553241</v>
      </c>
    </row>
    <row r="285" spans="1:17" ht="35.25" customHeight="1" x14ac:dyDescent="0.25">
      <c r="B285" s="45"/>
      <c r="C285" s="40" t="s">
        <v>181</v>
      </c>
      <c r="D285" s="40"/>
      <c r="E285" s="41">
        <f>G285+I285+K285</f>
        <v>0</v>
      </c>
      <c r="F285" s="41">
        <f>J285+L285+N285</f>
        <v>0</v>
      </c>
      <c r="G285" s="41">
        <v>0</v>
      </c>
      <c r="H285" s="41">
        <v>0</v>
      </c>
      <c r="I285" s="41">
        <v>0</v>
      </c>
      <c r="J285" s="41">
        <v>0</v>
      </c>
      <c r="K285" s="41">
        <v>0</v>
      </c>
      <c r="L285" s="41">
        <v>0</v>
      </c>
      <c r="M285" s="41">
        <v>0</v>
      </c>
      <c r="N285" s="41">
        <v>0</v>
      </c>
      <c r="O285" s="41">
        <v>100</v>
      </c>
      <c r="P285" s="40" t="e">
        <f t="shared" si="98"/>
        <v>#DIV/0!</v>
      </c>
      <c r="Q285" s="40" t="e">
        <f t="shared" si="99"/>
        <v>#DIV/0!</v>
      </c>
    </row>
    <row r="286" spans="1:17" ht="35.25" customHeight="1" x14ac:dyDescent="0.25">
      <c r="B286" s="45"/>
      <c r="C286" s="40" t="s">
        <v>182</v>
      </c>
      <c r="D286" s="40"/>
      <c r="E286" s="41">
        <f>G286+I286+K286+M286</f>
        <v>862.7</v>
      </c>
      <c r="F286" s="41">
        <f t="shared" ref="F286:F293" si="106">H286+J286+L286+N286</f>
        <v>862.6</v>
      </c>
      <c r="G286" s="41">
        <v>0</v>
      </c>
      <c r="H286" s="41">
        <v>0</v>
      </c>
      <c r="I286" s="41">
        <v>0</v>
      </c>
      <c r="J286" s="41">
        <v>0</v>
      </c>
      <c r="K286" s="41">
        <v>862.7</v>
      </c>
      <c r="L286" s="41">
        <v>862.6</v>
      </c>
      <c r="M286" s="41">
        <v>0</v>
      </c>
      <c r="N286" s="41">
        <v>0</v>
      </c>
      <c r="O286" s="41">
        <v>100</v>
      </c>
      <c r="P286" s="40">
        <f t="shared" si="98"/>
        <v>99.988408484988994</v>
      </c>
      <c r="Q286" s="40">
        <f t="shared" si="99"/>
        <v>99.988408484988994</v>
      </c>
    </row>
    <row r="287" spans="1:17" ht="35.25" customHeight="1" x14ac:dyDescent="0.25">
      <c r="B287" s="45"/>
      <c r="C287" s="40" t="s">
        <v>183</v>
      </c>
      <c r="D287" s="40"/>
      <c r="E287" s="41">
        <f t="shared" ref="E287:E293" si="107">G287+I287+K287+M287</f>
        <v>0</v>
      </c>
      <c r="F287" s="41">
        <f t="shared" si="106"/>
        <v>0</v>
      </c>
      <c r="G287" s="41">
        <v>0</v>
      </c>
      <c r="H287" s="41">
        <v>0</v>
      </c>
      <c r="I287" s="41">
        <v>0</v>
      </c>
      <c r="J287" s="41">
        <v>0</v>
      </c>
      <c r="K287" s="41">
        <v>0</v>
      </c>
      <c r="L287" s="41">
        <v>0</v>
      </c>
      <c r="M287" s="41">
        <v>0</v>
      </c>
      <c r="N287" s="41">
        <v>0</v>
      </c>
      <c r="O287" s="41">
        <v>100</v>
      </c>
      <c r="P287" s="40" t="e">
        <f t="shared" si="98"/>
        <v>#DIV/0!</v>
      </c>
      <c r="Q287" s="40" t="e">
        <f t="shared" si="99"/>
        <v>#DIV/0!</v>
      </c>
    </row>
    <row r="288" spans="1:17" ht="21" customHeight="1" x14ac:dyDescent="0.25">
      <c r="B288" s="45"/>
      <c r="C288" s="40" t="s">
        <v>446</v>
      </c>
      <c r="D288" s="40"/>
      <c r="E288" s="41">
        <f t="shared" si="107"/>
        <v>159.45999999999998</v>
      </c>
      <c r="F288" s="41">
        <f t="shared" si="106"/>
        <v>159.41999999999999</v>
      </c>
      <c r="G288" s="41">
        <v>0</v>
      </c>
      <c r="H288" s="41">
        <v>0</v>
      </c>
      <c r="I288" s="41">
        <v>158.51</v>
      </c>
      <c r="J288" s="41">
        <v>158.51</v>
      </c>
      <c r="K288" s="41">
        <v>0.95</v>
      </c>
      <c r="L288" s="41">
        <v>0.91</v>
      </c>
      <c r="M288" s="41">
        <v>0</v>
      </c>
      <c r="N288" s="41">
        <v>0</v>
      </c>
      <c r="O288" s="41">
        <v>100</v>
      </c>
      <c r="P288" s="40">
        <f t="shared" si="98"/>
        <v>99.974915339270041</v>
      </c>
      <c r="Q288" s="40">
        <f t="shared" si="99"/>
        <v>99.974915339270041</v>
      </c>
    </row>
    <row r="289" spans="2:17" ht="23.25" customHeight="1" x14ac:dyDescent="0.25">
      <c r="B289" s="45"/>
      <c r="C289" s="40" t="s">
        <v>184</v>
      </c>
      <c r="D289" s="40"/>
      <c r="E289" s="41">
        <f t="shared" si="107"/>
        <v>0</v>
      </c>
      <c r="F289" s="41">
        <f t="shared" si="106"/>
        <v>0</v>
      </c>
      <c r="G289" s="41">
        <v>0</v>
      </c>
      <c r="H289" s="41">
        <v>0</v>
      </c>
      <c r="I289" s="41">
        <v>0</v>
      </c>
      <c r="J289" s="41">
        <v>0</v>
      </c>
      <c r="K289" s="41">
        <v>0</v>
      </c>
      <c r="L289" s="41">
        <v>0</v>
      </c>
      <c r="M289" s="41">
        <v>0</v>
      </c>
      <c r="N289" s="41">
        <v>0</v>
      </c>
      <c r="O289" s="41">
        <v>100</v>
      </c>
      <c r="P289" s="40" t="e">
        <f t="shared" si="98"/>
        <v>#DIV/0!</v>
      </c>
      <c r="Q289" s="40" t="e">
        <f t="shared" si="99"/>
        <v>#DIV/0!</v>
      </c>
    </row>
    <row r="290" spans="2:17" ht="35.25" customHeight="1" x14ac:dyDescent="0.25">
      <c r="B290" s="45"/>
      <c r="C290" s="40" t="s">
        <v>185</v>
      </c>
      <c r="D290" s="40"/>
      <c r="E290" s="41">
        <f t="shared" si="107"/>
        <v>52.36</v>
      </c>
      <c r="F290" s="41">
        <f t="shared" si="106"/>
        <v>52.36</v>
      </c>
      <c r="G290" s="41">
        <v>0</v>
      </c>
      <c r="H290" s="41">
        <v>0</v>
      </c>
      <c r="I290" s="41">
        <v>52.36</v>
      </c>
      <c r="J290" s="41">
        <v>52.36</v>
      </c>
      <c r="K290" s="41">
        <v>0</v>
      </c>
      <c r="L290" s="41">
        <v>0</v>
      </c>
      <c r="M290" s="41">
        <v>0</v>
      </c>
      <c r="N290" s="41">
        <v>0</v>
      </c>
      <c r="O290" s="41">
        <v>100</v>
      </c>
      <c r="P290" s="40">
        <f t="shared" si="98"/>
        <v>100</v>
      </c>
      <c r="Q290" s="40">
        <f t="shared" si="99"/>
        <v>100</v>
      </c>
    </row>
    <row r="291" spans="2:17" ht="20.25" customHeight="1" x14ac:dyDescent="0.25">
      <c r="B291" s="45"/>
      <c r="C291" s="40" t="s">
        <v>186</v>
      </c>
      <c r="D291" s="40"/>
      <c r="E291" s="41">
        <f t="shared" si="107"/>
        <v>0</v>
      </c>
      <c r="F291" s="41">
        <f t="shared" si="106"/>
        <v>0</v>
      </c>
      <c r="G291" s="41">
        <v>0</v>
      </c>
      <c r="H291" s="41">
        <v>0</v>
      </c>
      <c r="I291" s="41">
        <v>0</v>
      </c>
      <c r="J291" s="41">
        <v>0</v>
      </c>
      <c r="K291" s="41">
        <v>0</v>
      </c>
      <c r="L291" s="41">
        <v>0</v>
      </c>
      <c r="M291" s="41">
        <v>0</v>
      </c>
      <c r="N291" s="41">
        <v>0</v>
      </c>
      <c r="O291" s="41">
        <v>100</v>
      </c>
      <c r="P291" s="40" t="e">
        <f t="shared" si="98"/>
        <v>#DIV/0!</v>
      </c>
      <c r="Q291" s="40" t="e">
        <f t="shared" si="99"/>
        <v>#DIV/0!</v>
      </c>
    </row>
    <row r="292" spans="2:17" ht="35.25" customHeight="1" x14ac:dyDescent="0.25">
      <c r="B292" s="45"/>
      <c r="C292" s="40" t="s">
        <v>187</v>
      </c>
      <c r="D292" s="40"/>
      <c r="E292" s="41">
        <f t="shared" si="107"/>
        <v>0</v>
      </c>
      <c r="F292" s="41">
        <f t="shared" si="106"/>
        <v>0</v>
      </c>
      <c r="G292" s="41">
        <v>0</v>
      </c>
      <c r="H292" s="41">
        <v>0</v>
      </c>
      <c r="I292" s="41">
        <v>0</v>
      </c>
      <c r="J292" s="41">
        <v>0</v>
      </c>
      <c r="K292" s="41">
        <v>0</v>
      </c>
      <c r="L292" s="41">
        <v>0</v>
      </c>
      <c r="M292" s="41">
        <v>0</v>
      </c>
      <c r="N292" s="41">
        <v>0</v>
      </c>
      <c r="O292" s="41">
        <v>100</v>
      </c>
      <c r="P292" s="40" t="e">
        <f t="shared" si="98"/>
        <v>#DIV/0!</v>
      </c>
      <c r="Q292" s="40" t="e">
        <f t="shared" si="99"/>
        <v>#DIV/0!</v>
      </c>
    </row>
    <row r="293" spans="2:17" ht="35.25" customHeight="1" x14ac:dyDescent="0.25">
      <c r="B293" s="45"/>
      <c r="C293" s="40" t="s">
        <v>317</v>
      </c>
      <c r="D293" s="40"/>
      <c r="E293" s="41">
        <f t="shared" si="107"/>
        <v>0</v>
      </c>
      <c r="F293" s="41">
        <f t="shared" si="106"/>
        <v>0</v>
      </c>
      <c r="G293" s="41">
        <v>0</v>
      </c>
      <c r="H293" s="41">
        <v>0</v>
      </c>
      <c r="I293" s="41">
        <v>0</v>
      </c>
      <c r="J293" s="41">
        <v>0</v>
      </c>
      <c r="K293" s="41">
        <v>0</v>
      </c>
      <c r="L293" s="41">
        <v>0</v>
      </c>
      <c r="M293" s="41">
        <v>0</v>
      </c>
      <c r="N293" s="41">
        <v>0</v>
      </c>
      <c r="O293" s="41">
        <v>100</v>
      </c>
      <c r="P293" s="40" t="e">
        <f t="shared" si="98"/>
        <v>#DIV/0!</v>
      </c>
      <c r="Q293" s="40" t="e">
        <f t="shared" si="99"/>
        <v>#DIV/0!</v>
      </c>
    </row>
    <row r="294" spans="2:17" ht="22.5" customHeight="1" x14ac:dyDescent="0.25">
      <c r="B294" s="45"/>
      <c r="C294" s="40" t="s">
        <v>188</v>
      </c>
      <c r="D294" s="40"/>
      <c r="E294" s="41">
        <f>E295</f>
        <v>68.239999999999995</v>
      </c>
      <c r="F294" s="41">
        <f t="shared" ref="F294" si="108">F295</f>
        <v>68.239999999999995</v>
      </c>
      <c r="G294" s="41">
        <f>G295</f>
        <v>0</v>
      </c>
      <c r="H294" s="41">
        <f t="shared" ref="H294:N294" si="109">H295</f>
        <v>0</v>
      </c>
      <c r="I294" s="41">
        <f t="shared" si="109"/>
        <v>0</v>
      </c>
      <c r="J294" s="41">
        <f t="shared" si="109"/>
        <v>0</v>
      </c>
      <c r="K294" s="41">
        <f t="shared" si="109"/>
        <v>68.239999999999995</v>
      </c>
      <c r="L294" s="41">
        <f t="shared" si="109"/>
        <v>68.239999999999995</v>
      </c>
      <c r="M294" s="41">
        <f t="shared" si="109"/>
        <v>0</v>
      </c>
      <c r="N294" s="41">
        <f t="shared" si="109"/>
        <v>0</v>
      </c>
      <c r="O294" s="41">
        <v>100</v>
      </c>
      <c r="P294" s="40">
        <f t="shared" si="98"/>
        <v>100</v>
      </c>
      <c r="Q294" s="40">
        <f t="shared" si="99"/>
        <v>100</v>
      </c>
    </row>
    <row r="295" spans="2:17" ht="24" customHeight="1" x14ac:dyDescent="0.25">
      <c r="B295" s="45"/>
      <c r="C295" s="40" t="s">
        <v>435</v>
      </c>
      <c r="D295" s="40"/>
      <c r="E295" s="41">
        <f>G295+I295+K295+M295</f>
        <v>68.239999999999995</v>
      </c>
      <c r="F295" s="41">
        <f>H295+J295+L295+N295</f>
        <v>68.239999999999995</v>
      </c>
      <c r="G295" s="41">
        <v>0</v>
      </c>
      <c r="H295" s="41">
        <v>0</v>
      </c>
      <c r="I295" s="41">
        <v>0</v>
      </c>
      <c r="J295" s="41">
        <v>0</v>
      </c>
      <c r="K295" s="41">
        <v>68.239999999999995</v>
      </c>
      <c r="L295" s="41">
        <v>68.239999999999995</v>
      </c>
      <c r="M295" s="41">
        <v>0</v>
      </c>
      <c r="N295" s="41">
        <v>0</v>
      </c>
      <c r="O295" s="41">
        <v>100</v>
      </c>
      <c r="P295" s="40">
        <f t="shared" si="98"/>
        <v>100</v>
      </c>
      <c r="Q295" s="40">
        <f t="shared" si="99"/>
        <v>100</v>
      </c>
    </row>
    <row r="296" spans="2:17" ht="24" customHeight="1" x14ac:dyDescent="0.25">
      <c r="B296" s="45"/>
      <c r="C296" s="40" t="s">
        <v>436</v>
      </c>
      <c r="D296" s="40"/>
      <c r="E296" s="41">
        <f t="shared" ref="E296:F296" si="110">E297+E298+E300+E299</f>
        <v>2475.1999999999998</v>
      </c>
      <c r="F296" s="41">
        <f t="shared" si="110"/>
        <v>2475.13</v>
      </c>
      <c r="G296" s="41">
        <f>G297+G298+G299+G300</f>
        <v>0</v>
      </c>
      <c r="H296" s="41">
        <f t="shared" ref="H296:N296" si="111">H297+H298+H299+H300</f>
        <v>0</v>
      </c>
      <c r="I296" s="41">
        <f t="shared" si="111"/>
        <v>120</v>
      </c>
      <c r="J296" s="41">
        <f t="shared" si="111"/>
        <v>120</v>
      </c>
      <c r="K296" s="41">
        <f t="shared" si="111"/>
        <v>2355.1999999999998</v>
      </c>
      <c r="L296" s="41">
        <f t="shared" si="111"/>
        <v>2355.13</v>
      </c>
      <c r="M296" s="41">
        <f t="shared" si="111"/>
        <v>0</v>
      </c>
      <c r="N296" s="41">
        <f t="shared" si="111"/>
        <v>0</v>
      </c>
      <c r="O296" s="41">
        <v>100</v>
      </c>
      <c r="P296" s="40">
        <f t="shared" si="98"/>
        <v>99.997171945701368</v>
      </c>
      <c r="Q296" s="40">
        <f t="shared" si="99"/>
        <v>99.997171945701368</v>
      </c>
    </row>
    <row r="297" spans="2:17" ht="35.25" customHeight="1" x14ac:dyDescent="0.25">
      <c r="B297" s="45"/>
      <c r="C297" s="40" t="s">
        <v>437</v>
      </c>
      <c r="D297" s="40"/>
      <c r="E297" s="41">
        <f>G297+I297+K297+M297</f>
        <v>1573.1</v>
      </c>
      <c r="F297" s="41">
        <f>H297+J297+L297+N297</f>
        <v>1573.03</v>
      </c>
      <c r="G297" s="41">
        <v>0</v>
      </c>
      <c r="H297" s="41">
        <v>0</v>
      </c>
      <c r="I297" s="41">
        <v>0</v>
      </c>
      <c r="J297" s="41">
        <v>0</v>
      </c>
      <c r="K297" s="41">
        <v>1573.1</v>
      </c>
      <c r="L297" s="41">
        <v>1573.03</v>
      </c>
      <c r="M297" s="41">
        <v>0</v>
      </c>
      <c r="N297" s="41">
        <v>0</v>
      </c>
      <c r="O297" s="41">
        <v>100</v>
      </c>
      <c r="P297" s="40">
        <f t="shared" si="98"/>
        <v>99.995550187527812</v>
      </c>
      <c r="Q297" s="40">
        <f t="shared" si="99"/>
        <v>99.995550187527812</v>
      </c>
    </row>
    <row r="298" spans="2:17" ht="35.25" customHeight="1" x14ac:dyDescent="0.25">
      <c r="B298" s="45"/>
      <c r="C298" s="40" t="s">
        <v>189</v>
      </c>
      <c r="D298" s="40"/>
      <c r="E298" s="41">
        <f t="shared" ref="E298:F299" si="112">G298+I298+K298+M298</f>
        <v>0</v>
      </c>
      <c r="F298" s="41">
        <f t="shared" si="112"/>
        <v>0</v>
      </c>
      <c r="G298" s="41">
        <v>0</v>
      </c>
      <c r="H298" s="41">
        <v>0</v>
      </c>
      <c r="I298" s="41">
        <v>0</v>
      </c>
      <c r="J298" s="41">
        <v>0</v>
      </c>
      <c r="K298" s="41">
        <v>0</v>
      </c>
      <c r="L298" s="41">
        <v>0</v>
      </c>
      <c r="M298" s="41">
        <v>0</v>
      </c>
      <c r="N298" s="41">
        <v>0</v>
      </c>
      <c r="O298" s="41">
        <v>100</v>
      </c>
      <c r="P298" s="40" t="e">
        <f t="shared" si="98"/>
        <v>#DIV/0!</v>
      </c>
      <c r="Q298" s="40" t="e">
        <f t="shared" si="99"/>
        <v>#DIV/0!</v>
      </c>
    </row>
    <row r="299" spans="2:17" ht="35.25" customHeight="1" x14ac:dyDescent="0.25">
      <c r="B299" s="45"/>
      <c r="C299" s="40" t="s">
        <v>438</v>
      </c>
      <c r="D299" s="40"/>
      <c r="E299" s="41">
        <f t="shared" si="112"/>
        <v>120</v>
      </c>
      <c r="F299" s="41">
        <f t="shared" si="112"/>
        <v>120</v>
      </c>
      <c r="G299" s="41">
        <v>0</v>
      </c>
      <c r="H299" s="41">
        <v>0</v>
      </c>
      <c r="I299" s="41">
        <v>120</v>
      </c>
      <c r="J299" s="41">
        <v>120</v>
      </c>
      <c r="K299" s="41">
        <v>0</v>
      </c>
      <c r="L299" s="41">
        <v>0</v>
      </c>
      <c r="M299" s="41">
        <v>0</v>
      </c>
      <c r="N299" s="41">
        <v>0</v>
      </c>
      <c r="O299" s="41">
        <v>100</v>
      </c>
      <c r="P299" s="40">
        <f t="shared" si="98"/>
        <v>100</v>
      </c>
      <c r="Q299" s="40">
        <f t="shared" si="99"/>
        <v>100</v>
      </c>
    </row>
    <row r="300" spans="2:17" ht="35.25" customHeight="1" x14ac:dyDescent="0.25">
      <c r="B300" s="45"/>
      <c r="C300" s="40" t="s">
        <v>265</v>
      </c>
      <c r="D300" s="40"/>
      <c r="E300" s="41">
        <f>G300+I300+K300+M300</f>
        <v>782.1</v>
      </c>
      <c r="F300" s="41">
        <f>H300+J300+L300+N300</f>
        <v>782.1</v>
      </c>
      <c r="G300" s="41">
        <v>0</v>
      </c>
      <c r="H300" s="41">
        <v>0</v>
      </c>
      <c r="I300" s="41">
        <v>0</v>
      </c>
      <c r="J300" s="41">
        <v>0</v>
      </c>
      <c r="K300" s="41">
        <v>782.1</v>
      </c>
      <c r="L300" s="41">
        <v>782.1</v>
      </c>
      <c r="M300" s="41">
        <v>0</v>
      </c>
      <c r="N300" s="41">
        <v>0</v>
      </c>
      <c r="O300" s="41">
        <v>100</v>
      </c>
      <c r="P300" s="40">
        <f t="shared" si="98"/>
        <v>100</v>
      </c>
      <c r="Q300" s="40">
        <f t="shared" si="99"/>
        <v>100</v>
      </c>
    </row>
    <row r="301" spans="2:17" ht="42.75" customHeight="1" x14ac:dyDescent="0.25">
      <c r="B301" s="45"/>
      <c r="C301" s="40" t="s">
        <v>190</v>
      </c>
      <c r="D301" s="40"/>
      <c r="E301" s="41">
        <v>0</v>
      </c>
      <c r="F301" s="41">
        <v>0</v>
      </c>
      <c r="G301" s="41">
        <v>0</v>
      </c>
      <c r="H301" s="41">
        <v>0</v>
      </c>
      <c r="I301" s="41">
        <v>0</v>
      </c>
      <c r="J301" s="41">
        <v>0</v>
      </c>
      <c r="K301" s="41">
        <v>0</v>
      </c>
      <c r="L301" s="41">
        <v>0</v>
      </c>
      <c r="M301" s="41">
        <v>0</v>
      </c>
      <c r="N301" s="41">
        <v>0</v>
      </c>
      <c r="O301" s="41">
        <v>100</v>
      </c>
      <c r="P301" s="40" t="e">
        <f t="shared" si="98"/>
        <v>#DIV/0!</v>
      </c>
      <c r="Q301" s="40" t="e">
        <f t="shared" si="99"/>
        <v>#DIV/0!</v>
      </c>
    </row>
    <row r="302" spans="2:17" ht="21" customHeight="1" x14ac:dyDescent="0.25">
      <c r="B302" s="45"/>
      <c r="C302" s="40" t="s">
        <v>439</v>
      </c>
      <c r="D302" s="40"/>
      <c r="E302" s="41">
        <f>K302+I302</f>
        <v>0.62</v>
      </c>
      <c r="F302" s="41">
        <f>L302+J302</f>
        <v>0.62</v>
      </c>
      <c r="G302" s="41">
        <f>G303+G304</f>
        <v>0</v>
      </c>
      <c r="H302" s="41">
        <f t="shared" ref="H302:N302" si="113">H303+H304</f>
        <v>0</v>
      </c>
      <c r="I302" s="41">
        <f t="shared" si="113"/>
        <v>0</v>
      </c>
      <c r="J302" s="41">
        <f t="shared" si="113"/>
        <v>0</v>
      </c>
      <c r="K302" s="41">
        <f t="shared" si="113"/>
        <v>0.62</v>
      </c>
      <c r="L302" s="41">
        <f t="shared" si="113"/>
        <v>0.62</v>
      </c>
      <c r="M302" s="41">
        <f t="shared" si="113"/>
        <v>0</v>
      </c>
      <c r="N302" s="41">
        <f t="shared" si="113"/>
        <v>0</v>
      </c>
      <c r="O302" s="41">
        <v>100</v>
      </c>
      <c r="P302" s="40">
        <f t="shared" si="98"/>
        <v>100</v>
      </c>
      <c r="Q302" s="40">
        <f t="shared" si="99"/>
        <v>100</v>
      </c>
    </row>
    <row r="303" spans="2:17" ht="35.25" customHeight="1" x14ac:dyDescent="0.25">
      <c r="B303" s="45"/>
      <c r="C303" s="40" t="s">
        <v>440</v>
      </c>
      <c r="D303" s="40"/>
      <c r="E303" s="41">
        <f>K303+I303</f>
        <v>0.62</v>
      </c>
      <c r="F303" s="41">
        <f>L303+J303</f>
        <v>0.62</v>
      </c>
      <c r="G303" s="41">
        <v>0</v>
      </c>
      <c r="H303" s="41">
        <v>0</v>
      </c>
      <c r="I303" s="41">
        <v>0</v>
      </c>
      <c r="J303" s="41">
        <v>0</v>
      </c>
      <c r="K303" s="41">
        <v>0.62</v>
      </c>
      <c r="L303" s="41">
        <v>0.62</v>
      </c>
      <c r="M303" s="41">
        <v>0</v>
      </c>
      <c r="N303" s="41">
        <v>0</v>
      </c>
      <c r="O303" s="41">
        <v>100</v>
      </c>
      <c r="P303" s="40">
        <f t="shared" si="98"/>
        <v>100</v>
      </c>
      <c r="Q303" s="40">
        <f t="shared" si="99"/>
        <v>100</v>
      </c>
    </row>
    <row r="304" spans="2:17" ht="24.75" customHeight="1" x14ac:dyDescent="0.25">
      <c r="B304" s="45"/>
      <c r="C304" s="40" t="s">
        <v>441</v>
      </c>
      <c r="D304" s="40"/>
      <c r="E304" s="41">
        <v>0</v>
      </c>
      <c r="F304" s="41">
        <v>0</v>
      </c>
      <c r="G304" s="41">
        <v>0</v>
      </c>
      <c r="H304" s="41">
        <v>0</v>
      </c>
      <c r="I304" s="41">
        <v>0</v>
      </c>
      <c r="J304" s="41">
        <v>0</v>
      </c>
      <c r="K304" s="41">
        <v>0</v>
      </c>
      <c r="L304" s="41">
        <v>0</v>
      </c>
      <c r="M304" s="41">
        <v>0</v>
      </c>
      <c r="N304" s="41">
        <v>0</v>
      </c>
      <c r="O304" s="41">
        <v>100</v>
      </c>
      <c r="P304" s="40" t="e">
        <f t="shared" si="98"/>
        <v>#DIV/0!</v>
      </c>
      <c r="Q304" s="40" t="e">
        <f t="shared" si="99"/>
        <v>#DIV/0!</v>
      </c>
    </row>
    <row r="305" spans="1:21" ht="54" customHeight="1" x14ac:dyDescent="0.25">
      <c r="A305" s="1">
        <v>53</v>
      </c>
      <c r="B305" s="45">
        <v>2</v>
      </c>
      <c r="C305" s="40" t="s">
        <v>442</v>
      </c>
      <c r="D305" s="40" t="s">
        <v>421</v>
      </c>
      <c r="E305" s="41">
        <v>0</v>
      </c>
      <c r="F305" s="41">
        <v>0</v>
      </c>
      <c r="G305" s="41">
        <v>0</v>
      </c>
      <c r="H305" s="41">
        <v>0</v>
      </c>
      <c r="I305" s="41">
        <v>0</v>
      </c>
      <c r="J305" s="41">
        <v>0</v>
      </c>
      <c r="K305" s="41">
        <v>0</v>
      </c>
      <c r="L305" s="41">
        <v>0</v>
      </c>
      <c r="M305" s="41">
        <v>0</v>
      </c>
      <c r="N305" s="41">
        <v>0</v>
      </c>
      <c r="O305" s="41">
        <v>100</v>
      </c>
      <c r="P305" s="40" t="e">
        <f t="shared" si="98"/>
        <v>#DIV/0!</v>
      </c>
      <c r="Q305" s="40" t="e">
        <f t="shared" si="99"/>
        <v>#DIV/0!</v>
      </c>
    </row>
    <row r="306" spans="1:21" ht="35.25" customHeight="1" x14ac:dyDescent="0.25">
      <c r="B306" s="45">
        <v>3</v>
      </c>
      <c r="C306" s="40" t="s">
        <v>191</v>
      </c>
      <c r="D306" s="40" t="s">
        <v>21</v>
      </c>
      <c r="E306" s="41">
        <f>G306+I306+K306+M306</f>
        <v>1347</v>
      </c>
      <c r="F306" s="41">
        <f>H306+J306+L306+N306</f>
        <v>1347</v>
      </c>
      <c r="G306" s="41">
        <f>G307</f>
        <v>0</v>
      </c>
      <c r="H306" s="41">
        <f t="shared" ref="H306:N306" si="114">H307</f>
        <v>0</v>
      </c>
      <c r="I306" s="41">
        <f t="shared" si="114"/>
        <v>0</v>
      </c>
      <c r="J306" s="41">
        <f t="shared" si="114"/>
        <v>0</v>
      </c>
      <c r="K306" s="41">
        <f t="shared" si="114"/>
        <v>1347</v>
      </c>
      <c r="L306" s="41">
        <f t="shared" si="114"/>
        <v>1347</v>
      </c>
      <c r="M306" s="41">
        <f t="shared" si="114"/>
        <v>0</v>
      </c>
      <c r="N306" s="41">
        <f t="shared" si="114"/>
        <v>0</v>
      </c>
      <c r="O306" s="41">
        <v>100</v>
      </c>
      <c r="P306" s="40">
        <f t="shared" si="98"/>
        <v>100</v>
      </c>
      <c r="Q306" s="40">
        <f t="shared" si="99"/>
        <v>100</v>
      </c>
    </row>
    <row r="307" spans="1:21" ht="54" customHeight="1" x14ac:dyDescent="0.25">
      <c r="A307" s="1">
        <v>54</v>
      </c>
      <c r="B307" s="45"/>
      <c r="C307" s="40" t="s">
        <v>192</v>
      </c>
      <c r="D307" s="40"/>
      <c r="E307" s="41">
        <f>G307+I307+K307+M307</f>
        <v>1347</v>
      </c>
      <c r="F307" s="41">
        <f>H307+J307+L307+N307</f>
        <v>1347</v>
      </c>
      <c r="G307" s="41"/>
      <c r="H307" s="41"/>
      <c r="I307" s="41"/>
      <c r="J307" s="41"/>
      <c r="K307" s="41">
        <v>1347</v>
      </c>
      <c r="L307" s="41">
        <v>1347</v>
      </c>
      <c r="M307" s="41"/>
      <c r="N307" s="41"/>
      <c r="O307" s="41">
        <v>100</v>
      </c>
      <c r="P307" s="40">
        <f t="shared" si="98"/>
        <v>100</v>
      </c>
      <c r="Q307" s="40">
        <f t="shared" si="99"/>
        <v>100</v>
      </c>
    </row>
    <row r="308" spans="1:21" ht="53.25" customHeight="1" x14ac:dyDescent="0.25">
      <c r="A308" s="1">
        <v>55</v>
      </c>
      <c r="B308" s="45">
        <v>4</v>
      </c>
      <c r="C308" s="40" t="s">
        <v>194</v>
      </c>
      <c r="D308" s="40" t="s">
        <v>139</v>
      </c>
      <c r="E308" s="41">
        <v>0</v>
      </c>
      <c r="F308" s="41">
        <v>0</v>
      </c>
      <c r="G308" s="41">
        <v>0</v>
      </c>
      <c r="H308" s="41">
        <v>0</v>
      </c>
      <c r="I308" s="41">
        <v>0</v>
      </c>
      <c r="J308" s="41">
        <v>0</v>
      </c>
      <c r="K308" s="41">
        <v>0</v>
      </c>
      <c r="L308" s="41">
        <v>0</v>
      </c>
      <c r="M308" s="41">
        <v>0</v>
      </c>
      <c r="N308" s="41">
        <v>0</v>
      </c>
      <c r="O308" s="41">
        <v>100</v>
      </c>
      <c r="P308" s="40" t="e">
        <f t="shared" si="98"/>
        <v>#DIV/0!</v>
      </c>
      <c r="Q308" s="40" t="e">
        <f t="shared" si="99"/>
        <v>#DIV/0!</v>
      </c>
    </row>
    <row r="309" spans="1:21" ht="57" customHeight="1" x14ac:dyDescent="0.25">
      <c r="A309" s="1">
        <v>56</v>
      </c>
      <c r="B309" s="45">
        <v>5</v>
      </c>
      <c r="C309" s="40" t="s">
        <v>195</v>
      </c>
      <c r="D309" s="40" t="s">
        <v>121</v>
      </c>
      <c r="E309" s="41">
        <f>E310</f>
        <v>0</v>
      </c>
      <c r="F309" s="41">
        <f t="shared" ref="F309" si="115">F310</f>
        <v>0</v>
      </c>
      <c r="G309" s="41">
        <v>0</v>
      </c>
      <c r="H309" s="41">
        <v>0</v>
      </c>
      <c r="I309" s="41">
        <v>0</v>
      </c>
      <c r="J309" s="41">
        <v>0</v>
      </c>
      <c r="K309" s="41">
        <v>0</v>
      </c>
      <c r="L309" s="41">
        <v>0</v>
      </c>
      <c r="M309" s="41">
        <v>0</v>
      </c>
      <c r="N309" s="41">
        <v>0</v>
      </c>
      <c r="O309" s="41">
        <v>100</v>
      </c>
      <c r="P309" s="40" t="e">
        <f t="shared" si="98"/>
        <v>#DIV/0!</v>
      </c>
      <c r="Q309" s="40" t="e">
        <f t="shared" si="99"/>
        <v>#DIV/0!</v>
      </c>
    </row>
    <row r="310" spans="1:21" ht="57" customHeight="1" x14ac:dyDescent="0.25">
      <c r="B310" s="45"/>
      <c r="C310" s="40" t="s">
        <v>196</v>
      </c>
      <c r="D310" s="40"/>
      <c r="E310" s="41">
        <f>G310+I310+K310+M310</f>
        <v>0</v>
      </c>
      <c r="F310" s="41">
        <f>H310+J310+L310+N310</f>
        <v>0</v>
      </c>
      <c r="G310" s="41">
        <v>0</v>
      </c>
      <c r="H310" s="41">
        <v>0</v>
      </c>
      <c r="I310" s="41">
        <v>0</v>
      </c>
      <c r="J310" s="41">
        <v>0</v>
      </c>
      <c r="K310" s="41">
        <v>0</v>
      </c>
      <c r="L310" s="41">
        <v>0</v>
      </c>
      <c r="M310" s="41">
        <v>0</v>
      </c>
      <c r="N310" s="41">
        <v>0</v>
      </c>
      <c r="O310" s="41">
        <v>100</v>
      </c>
      <c r="P310" s="40" t="e">
        <f t="shared" si="98"/>
        <v>#DIV/0!</v>
      </c>
      <c r="Q310" s="40" t="e">
        <f t="shared" si="99"/>
        <v>#DIV/0!</v>
      </c>
    </row>
    <row r="311" spans="1:21" ht="57" customHeight="1" x14ac:dyDescent="0.25">
      <c r="B311" s="45">
        <v>6</v>
      </c>
      <c r="C311" s="40" t="s">
        <v>193</v>
      </c>
      <c r="D311" s="40" t="s">
        <v>139</v>
      </c>
      <c r="E311" s="41">
        <v>0</v>
      </c>
      <c r="F311" s="41">
        <v>0</v>
      </c>
      <c r="G311" s="41">
        <v>0</v>
      </c>
      <c r="H311" s="41">
        <v>0</v>
      </c>
      <c r="I311" s="41">
        <v>0</v>
      </c>
      <c r="J311" s="41">
        <v>0</v>
      </c>
      <c r="K311" s="41">
        <v>0</v>
      </c>
      <c r="L311" s="41">
        <v>0</v>
      </c>
      <c r="M311" s="41">
        <v>0</v>
      </c>
      <c r="N311" s="41">
        <v>0</v>
      </c>
      <c r="O311" s="41">
        <v>100</v>
      </c>
      <c r="P311" s="40" t="e">
        <f t="shared" si="98"/>
        <v>#DIV/0!</v>
      </c>
      <c r="Q311" s="40" t="e">
        <f t="shared" si="99"/>
        <v>#DIV/0!</v>
      </c>
    </row>
    <row r="312" spans="1:21" s="47" customFormat="1" ht="10.5" x14ac:dyDescent="0.25">
      <c r="A312" s="60"/>
      <c r="B312" s="81" t="s">
        <v>197</v>
      </c>
      <c r="C312" s="81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</row>
    <row r="313" spans="1:21" ht="33.75" x14ac:dyDescent="0.25">
      <c r="B313" s="45"/>
      <c r="C313" s="40" t="s">
        <v>329</v>
      </c>
      <c r="D313" s="40"/>
      <c r="E313" s="41">
        <f>E314+E337+E338+E339</f>
        <v>3896.6</v>
      </c>
      <c r="F313" s="41">
        <f t="shared" ref="F313:N313" si="116">F314+F337+F338+F339</f>
        <v>3893.2</v>
      </c>
      <c r="G313" s="41">
        <f t="shared" si="116"/>
        <v>113.3</v>
      </c>
      <c r="H313" s="41">
        <f t="shared" si="116"/>
        <v>113.3</v>
      </c>
      <c r="I313" s="41">
        <f t="shared" si="116"/>
        <v>31.9</v>
      </c>
      <c r="J313" s="41">
        <f t="shared" si="116"/>
        <v>31.9</v>
      </c>
      <c r="K313" s="41">
        <f t="shared" si="116"/>
        <v>3751.3999999999996</v>
      </c>
      <c r="L313" s="41">
        <f t="shared" si="116"/>
        <v>3748</v>
      </c>
      <c r="M313" s="41">
        <f t="shared" si="116"/>
        <v>0</v>
      </c>
      <c r="N313" s="41">
        <f t="shared" si="116"/>
        <v>0</v>
      </c>
      <c r="O313" s="41">
        <v>100</v>
      </c>
      <c r="P313" s="40">
        <f t="shared" ref="P313:P339" si="117">F313/E313*100</f>
        <v>99.912744443874146</v>
      </c>
      <c r="Q313" s="40">
        <f t="shared" ref="Q313:Q339" si="118">P313/O313%</f>
        <v>99.912744443874146</v>
      </c>
    </row>
    <row r="314" spans="1:21" ht="31.5" customHeight="1" x14ac:dyDescent="0.25">
      <c r="A314" s="1">
        <v>57</v>
      </c>
      <c r="B314" s="45">
        <v>1</v>
      </c>
      <c r="C314" s="38" t="s">
        <v>120</v>
      </c>
      <c r="D314" s="40" t="s">
        <v>121</v>
      </c>
      <c r="E314" s="41">
        <f>E315+E318+E322+E326+E328+E332+E334+E336</f>
        <v>3896.6</v>
      </c>
      <c r="F314" s="41">
        <f t="shared" ref="F314:N314" si="119">F315+F318+F322+F326+F328+F332+F334+F336</f>
        <v>3893.2</v>
      </c>
      <c r="G314" s="41">
        <f t="shared" si="119"/>
        <v>113.3</v>
      </c>
      <c r="H314" s="41">
        <f t="shared" si="119"/>
        <v>113.3</v>
      </c>
      <c r="I314" s="41">
        <f t="shared" si="119"/>
        <v>31.9</v>
      </c>
      <c r="J314" s="41">
        <f t="shared" si="119"/>
        <v>31.9</v>
      </c>
      <c r="K314" s="41">
        <f t="shared" si="119"/>
        <v>3751.3999999999996</v>
      </c>
      <c r="L314" s="41">
        <f t="shared" si="119"/>
        <v>3748</v>
      </c>
      <c r="M314" s="41">
        <f t="shared" si="119"/>
        <v>0</v>
      </c>
      <c r="N314" s="41">
        <f t="shared" si="119"/>
        <v>0</v>
      </c>
      <c r="O314" s="39">
        <v>100</v>
      </c>
      <c r="P314" s="56">
        <f t="shared" si="117"/>
        <v>99.912744443874146</v>
      </c>
      <c r="Q314" s="56">
        <f t="shared" si="118"/>
        <v>99.912744443874146</v>
      </c>
      <c r="R314" s="56"/>
      <c r="S314" s="56"/>
      <c r="T314" s="56">
        <f t="shared" ref="T314:T331" si="120">F314/E314</f>
        <v>0.99912744443874146</v>
      </c>
      <c r="U314" s="57"/>
    </row>
    <row r="315" spans="1:21" ht="33.75" x14ac:dyDescent="0.25">
      <c r="B315" s="45" t="s">
        <v>92</v>
      </c>
      <c r="C315" s="40" t="s">
        <v>318</v>
      </c>
      <c r="D315" s="40"/>
      <c r="E315" s="41">
        <f>E316+E317</f>
        <v>88.8</v>
      </c>
      <c r="F315" s="41">
        <f t="shared" ref="F315:N315" si="121">F316+F317</f>
        <v>88</v>
      </c>
      <c r="G315" s="41">
        <f t="shared" si="121"/>
        <v>0</v>
      </c>
      <c r="H315" s="41">
        <f t="shared" si="121"/>
        <v>0</v>
      </c>
      <c r="I315" s="41">
        <f t="shared" si="121"/>
        <v>0</v>
      </c>
      <c r="J315" s="41">
        <f t="shared" si="121"/>
        <v>0</v>
      </c>
      <c r="K315" s="41">
        <f t="shared" si="121"/>
        <v>88.8</v>
      </c>
      <c r="L315" s="41">
        <f t="shared" si="121"/>
        <v>88</v>
      </c>
      <c r="M315" s="41">
        <f t="shared" si="121"/>
        <v>0</v>
      </c>
      <c r="N315" s="41">
        <f t="shared" si="121"/>
        <v>0</v>
      </c>
      <c r="O315" s="39">
        <v>100</v>
      </c>
      <c r="P315" s="56">
        <f t="shared" si="117"/>
        <v>99.099099099099092</v>
      </c>
      <c r="Q315" s="56">
        <f t="shared" si="118"/>
        <v>99.099099099099092</v>
      </c>
      <c r="R315" s="56"/>
      <c r="S315" s="56"/>
      <c r="T315" s="56">
        <f t="shared" si="120"/>
        <v>0.99099099099099097</v>
      </c>
      <c r="U315" s="57"/>
    </row>
    <row r="316" spans="1:21" ht="56.25" x14ac:dyDescent="0.25">
      <c r="C316" s="40" t="s">
        <v>319</v>
      </c>
      <c r="E316" s="43">
        <f t="shared" ref="E316:F339" si="122">G316+I316+K316+M316</f>
        <v>88.8</v>
      </c>
      <c r="F316" s="43">
        <f t="shared" si="122"/>
        <v>88</v>
      </c>
      <c r="G316" s="43">
        <v>0</v>
      </c>
      <c r="H316" s="43">
        <v>0</v>
      </c>
      <c r="I316" s="43">
        <v>0</v>
      </c>
      <c r="J316" s="43">
        <v>0</v>
      </c>
      <c r="K316" s="43">
        <v>88.8</v>
      </c>
      <c r="L316" s="43">
        <v>88</v>
      </c>
      <c r="M316" s="41">
        <v>0</v>
      </c>
      <c r="N316" s="41">
        <v>0</v>
      </c>
      <c r="O316" s="50">
        <v>100</v>
      </c>
      <c r="P316" s="58">
        <f t="shared" si="117"/>
        <v>99.099099099099092</v>
      </c>
      <c r="Q316" s="56">
        <f t="shared" si="118"/>
        <v>99.099099099099092</v>
      </c>
      <c r="R316" s="58"/>
      <c r="S316" s="58"/>
      <c r="T316" s="58">
        <f t="shared" si="120"/>
        <v>0.99099099099099097</v>
      </c>
      <c r="U316" s="57"/>
    </row>
    <row r="317" spans="1:21" ht="36.75" customHeight="1" x14ac:dyDescent="0.25">
      <c r="C317" s="40" t="s">
        <v>320</v>
      </c>
      <c r="E317" s="43">
        <f t="shared" si="122"/>
        <v>0</v>
      </c>
      <c r="F317" s="43">
        <f t="shared" si="122"/>
        <v>0</v>
      </c>
      <c r="G317" s="43">
        <v>0</v>
      </c>
      <c r="H317" s="43">
        <v>0</v>
      </c>
      <c r="I317" s="43">
        <v>0</v>
      </c>
      <c r="J317" s="43">
        <v>0</v>
      </c>
      <c r="K317" s="41">
        <v>0</v>
      </c>
      <c r="L317" s="41">
        <v>0</v>
      </c>
      <c r="M317" s="41">
        <v>0</v>
      </c>
      <c r="N317" s="41">
        <v>0</v>
      </c>
      <c r="O317" s="50">
        <v>100</v>
      </c>
      <c r="P317" s="58" t="e">
        <f t="shared" si="117"/>
        <v>#DIV/0!</v>
      </c>
      <c r="Q317" s="56" t="e">
        <f t="shared" si="118"/>
        <v>#DIV/0!</v>
      </c>
      <c r="R317" s="58"/>
      <c r="S317" s="58"/>
      <c r="T317" s="58"/>
      <c r="U317" s="57"/>
    </row>
    <row r="318" spans="1:21" ht="56.25" x14ac:dyDescent="0.25">
      <c r="C318" s="40" t="s">
        <v>321</v>
      </c>
      <c r="E318" s="43">
        <f>E319+E320+E321</f>
        <v>722.8</v>
      </c>
      <c r="F318" s="43">
        <f t="shared" ref="F318:N318" si="123">F319+F320+F321</f>
        <v>722.09999999999991</v>
      </c>
      <c r="G318" s="43">
        <f t="shared" si="123"/>
        <v>0</v>
      </c>
      <c r="H318" s="43">
        <f t="shared" si="123"/>
        <v>0</v>
      </c>
      <c r="I318" s="43">
        <f t="shared" si="123"/>
        <v>31.9</v>
      </c>
      <c r="J318" s="43">
        <f t="shared" si="123"/>
        <v>31.9</v>
      </c>
      <c r="K318" s="43">
        <f t="shared" si="123"/>
        <v>690.9</v>
      </c>
      <c r="L318" s="43">
        <f t="shared" si="123"/>
        <v>690.2</v>
      </c>
      <c r="M318" s="43">
        <f t="shared" si="123"/>
        <v>0</v>
      </c>
      <c r="N318" s="43">
        <f t="shared" si="123"/>
        <v>0</v>
      </c>
      <c r="O318" s="50">
        <v>100</v>
      </c>
      <c r="P318" s="58">
        <f t="shared" si="117"/>
        <v>99.903154399557266</v>
      </c>
      <c r="Q318" s="56">
        <f t="shared" si="118"/>
        <v>99.903154399557266</v>
      </c>
      <c r="R318" s="58"/>
      <c r="S318" s="58"/>
      <c r="T318" s="58">
        <f t="shared" si="120"/>
        <v>0.9990315439955727</v>
      </c>
      <c r="U318" s="57"/>
    </row>
    <row r="319" spans="1:21" ht="45" x14ac:dyDescent="0.25">
      <c r="C319" s="40" t="s">
        <v>469</v>
      </c>
      <c r="E319" s="43">
        <f t="shared" si="122"/>
        <v>291.89999999999998</v>
      </c>
      <c r="F319" s="43">
        <f t="shared" si="122"/>
        <v>291.3</v>
      </c>
      <c r="G319" s="41">
        <v>0</v>
      </c>
      <c r="H319" s="41">
        <v>0</v>
      </c>
      <c r="I319" s="41">
        <v>0</v>
      </c>
      <c r="J319" s="41">
        <v>0</v>
      </c>
      <c r="K319" s="41">
        <v>291.89999999999998</v>
      </c>
      <c r="L319" s="41">
        <v>291.3</v>
      </c>
      <c r="M319" s="41">
        <v>0</v>
      </c>
      <c r="N319" s="41">
        <v>0</v>
      </c>
      <c r="O319" s="50">
        <v>100</v>
      </c>
      <c r="P319" s="58">
        <f t="shared" si="117"/>
        <v>99.794450154162391</v>
      </c>
      <c r="Q319" s="56">
        <f t="shared" si="118"/>
        <v>99.794450154162391</v>
      </c>
      <c r="R319" s="58"/>
      <c r="S319" s="58"/>
      <c r="T319" s="58"/>
      <c r="U319" s="57"/>
    </row>
    <row r="320" spans="1:21" ht="23.25" customHeight="1" x14ac:dyDescent="0.25">
      <c r="C320" s="40" t="s">
        <v>470</v>
      </c>
      <c r="E320" s="43">
        <f t="shared" si="122"/>
        <v>63.9</v>
      </c>
      <c r="F320" s="43">
        <f t="shared" si="122"/>
        <v>63.9</v>
      </c>
      <c r="G320" s="41">
        <v>0</v>
      </c>
      <c r="H320" s="41">
        <v>0</v>
      </c>
      <c r="I320" s="41">
        <v>31.9</v>
      </c>
      <c r="J320" s="41">
        <v>31.9</v>
      </c>
      <c r="K320" s="43">
        <v>32</v>
      </c>
      <c r="L320" s="43">
        <v>32</v>
      </c>
      <c r="M320" s="41">
        <v>0</v>
      </c>
      <c r="N320" s="41">
        <v>0</v>
      </c>
      <c r="O320" s="50">
        <v>100</v>
      </c>
      <c r="P320" s="58">
        <f t="shared" si="117"/>
        <v>100</v>
      </c>
      <c r="Q320" s="56">
        <f t="shared" si="118"/>
        <v>100</v>
      </c>
      <c r="R320" s="58"/>
      <c r="S320" s="58"/>
      <c r="T320" s="58">
        <f t="shared" si="120"/>
        <v>1</v>
      </c>
      <c r="U320" s="57"/>
    </row>
    <row r="321" spans="3:21" ht="42.75" customHeight="1" x14ac:dyDescent="0.25">
      <c r="C321" s="40" t="s">
        <v>471</v>
      </c>
      <c r="E321" s="43">
        <f t="shared" si="122"/>
        <v>367</v>
      </c>
      <c r="F321" s="43">
        <f t="shared" si="122"/>
        <v>366.9</v>
      </c>
      <c r="G321" s="41">
        <v>0</v>
      </c>
      <c r="H321" s="41">
        <v>0</v>
      </c>
      <c r="I321" s="43">
        <v>0</v>
      </c>
      <c r="J321" s="43">
        <v>0</v>
      </c>
      <c r="K321" s="43">
        <v>367</v>
      </c>
      <c r="L321" s="43">
        <v>366.9</v>
      </c>
      <c r="M321" s="41">
        <v>0</v>
      </c>
      <c r="N321" s="41">
        <v>0</v>
      </c>
      <c r="O321" s="50">
        <v>100</v>
      </c>
      <c r="P321" s="58">
        <f t="shared" si="117"/>
        <v>99.972752043596728</v>
      </c>
      <c r="Q321" s="56">
        <f t="shared" si="118"/>
        <v>99.972752043596728</v>
      </c>
      <c r="R321" s="58"/>
      <c r="S321" s="58"/>
      <c r="T321" s="58">
        <f t="shared" si="120"/>
        <v>0.99972752043596724</v>
      </c>
      <c r="U321" s="58"/>
    </row>
    <row r="322" spans="3:21" ht="46.5" customHeight="1" x14ac:dyDescent="0.25">
      <c r="C322" s="40" t="s">
        <v>322</v>
      </c>
      <c r="E322" s="43">
        <f>E323</f>
        <v>0</v>
      </c>
      <c r="F322" s="43">
        <f t="shared" ref="F322:N322" si="124">F323</f>
        <v>0</v>
      </c>
      <c r="G322" s="41">
        <f t="shared" si="124"/>
        <v>0</v>
      </c>
      <c r="H322" s="41">
        <f t="shared" si="124"/>
        <v>0</v>
      </c>
      <c r="I322" s="41">
        <f t="shared" si="124"/>
        <v>0</v>
      </c>
      <c r="J322" s="41">
        <f t="shared" si="124"/>
        <v>0</v>
      </c>
      <c r="K322" s="41">
        <f t="shared" si="124"/>
        <v>0</v>
      </c>
      <c r="L322" s="41">
        <f t="shared" si="124"/>
        <v>0</v>
      </c>
      <c r="M322" s="41">
        <f t="shared" si="124"/>
        <v>0</v>
      </c>
      <c r="N322" s="41">
        <f t="shared" si="124"/>
        <v>0</v>
      </c>
      <c r="O322" s="50">
        <v>100</v>
      </c>
      <c r="P322" s="58" t="e">
        <f t="shared" si="117"/>
        <v>#DIV/0!</v>
      </c>
      <c r="Q322" s="56" t="e">
        <f t="shared" si="118"/>
        <v>#DIV/0!</v>
      </c>
      <c r="R322" s="58"/>
      <c r="S322" s="58"/>
      <c r="T322" s="58"/>
      <c r="U322" s="58"/>
    </row>
    <row r="323" spans="3:21" ht="34.5" customHeight="1" x14ac:dyDescent="0.25">
      <c r="C323" s="40" t="s">
        <v>472</v>
      </c>
      <c r="E323" s="43">
        <f t="shared" si="122"/>
        <v>0</v>
      </c>
      <c r="F323" s="43">
        <f t="shared" si="122"/>
        <v>0</v>
      </c>
      <c r="G323" s="41">
        <v>0</v>
      </c>
      <c r="H323" s="41">
        <v>0</v>
      </c>
      <c r="I323" s="43">
        <v>0</v>
      </c>
      <c r="J323" s="43">
        <v>0</v>
      </c>
      <c r="M323" s="41">
        <v>0</v>
      </c>
      <c r="N323" s="41">
        <v>0</v>
      </c>
      <c r="O323" s="50">
        <v>100</v>
      </c>
      <c r="P323" s="58" t="e">
        <f t="shared" si="117"/>
        <v>#DIV/0!</v>
      </c>
      <c r="Q323" s="56" t="e">
        <f t="shared" si="118"/>
        <v>#DIV/0!</v>
      </c>
      <c r="R323" s="58"/>
      <c r="S323" s="58"/>
      <c r="T323" s="58" t="e">
        <f t="shared" si="120"/>
        <v>#DIV/0!</v>
      </c>
      <c r="U323" s="58"/>
    </row>
    <row r="324" spans="3:21" ht="45" hidden="1" x14ac:dyDescent="0.25">
      <c r="C324" s="40" t="s">
        <v>323</v>
      </c>
      <c r="E324" s="43">
        <f t="shared" si="122"/>
        <v>0</v>
      </c>
      <c r="F324" s="43">
        <f t="shared" si="122"/>
        <v>0</v>
      </c>
      <c r="G324" s="41"/>
      <c r="H324" s="41"/>
      <c r="I324" s="43">
        <v>0</v>
      </c>
      <c r="J324" s="43">
        <v>0</v>
      </c>
      <c r="K324" s="43">
        <v>0</v>
      </c>
      <c r="L324" s="43">
        <v>0</v>
      </c>
      <c r="M324" s="41"/>
      <c r="N324" s="41"/>
      <c r="O324" s="50">
        <v>100</v>
      </c>
      <c r="P324" s="58" t="e">
        <f t="shared" si="117"/>
        <v>#DIV/0!</v>
      </c>
      <c r="Q324" s="56" t="e">
        <f t="shared" si="118"/>
        <v>#DIV/0!</v>
      </c>
      <c r="R324" s="58"/>
      <c r="S324" s="58"/>
      <c r="T324" s="58" t="e">
        <f t="shared" si="120"/>
        <v>#DIV/0!</v>
      </c>
      <c r="U324" s="58"/>
    </row>
    <row r="325" spans="3:21" ht="67.5" hidden="1" x14ac:dyDescent="0.25">
      <c r="C325" s="40" t="s">
        <v>198</v>
      </c>
      <c r="E325" s="43">
        <f t="shared" si="122"/>
        <v>301</v>
      </c>
      <c r="F325" s="43">
        <f t="shared" si="122"/>
        <v>252.6</v>
      </c>
      <c r="G325" s="41"/>
      <c r="H325" s="41"/>
      <c r="K325" s="43">
        <v>301</v>
      </c>
      <c r="L325" s="43">
        <v>252.6</v>
      </c>
      <c r="M325" s="41"/>
      <c r="N325" s="41"/>
      <c r="O325" s="50">
        <v>100</v>
      </c>
      <c r="P325" s="58">
        <f t="shared" si="117"/>
        <v>83.920265780730901</v>
      </c>
      <c r="Q325" s="56">
        <f t="shared" si="118"/>
        <v>83.920265780730901</v>
      </c>
      <c r="R325" s="58"/>
      <c r="S325" s="58"/>
      <c r="T325" s="58">
        <f t="shared" si="120"/>
        <v>0.83920265780730896</v>
      </c>
      <c r="U325" s="58"/>
    </row>
    <row r="326" spans="3:21" ht="21" customHeight="1" x14ac:dyDescent="0.25">
      <c r="C326" s="40" t="s">
        <v>324</v>
      </c>
      <c r="E326" s="43">
        <f>E327</f>
        <v>181.6</v>
      </c>
      <c r="F326" s="43">
        <f t="shared" ref="F326:N326" si="125">F327</f>
        <v>181.6</v>
      </c>
      <c r="G326" s="41">
        <f t="shared" si="125"/>
        <v>0</v>
      </c>
      <c r="H326" s="41">
        <f t="shared" si="125"/>
        <v>0</v>
      </c>
      <c r="I326" s="43">
        <f t="shared" si="125"/>
        <v>0</v>
      </c>
      <c r="J326" s="43">
        <f t="shared" si="125"/>
        <v>0</v>
      </c>
      <c r="K326" s="43">
        <f t="shared" si="125"/>
        <v>181.6</v>
      </c>
      <c r="L326" s="43">
        <f t="shared" si="125"/>
        <v>181.6</v>
      </c>
      <c r="M326" s="43">
        <f t="shared" si="125"/>
        <v>0</v>
      </c>
      <c r="N326" s="43">
        <f t="shared" si="125"/>
        <v>0</v>
      </c>
      <c r="O326" s="50">
        <v>100</v>
      </c>
      <c r="P326" s="58">
        <f t="shared" si="117"/>
        <v>100</v>
      </c>
      <c r="Q326" s="56">
        <f t="shared" si="118"/>
        <v>100</v>
      </c>
      <c r="R326" s="58"/>
      <c r="S326" s="58"/>
      <c r="T326" s="58">
        <f t="shared" si="120"/>
        <v>1</v>
      </c>
      <c r="U326" s="58"/>
    </row>
    <row r="327" spans="3:21" ht="33.75" x14ac:dyDescent="0.25">
      <c r="C327" s="40" t="s">
        <v>325</v>
      </c>
      <c r="E327" s="43">
        <f t="shared" si="122"/>
        <v>181.6</v>
      </c>
      <c r="F327" s="43">
        <f t="shared" si="122"/>
        <v>181.6</v>
      </c>
      <c r="G327" s="41">
        <v>0</v>
      </c>
      <c r="H327" s="41">
        <v>0</v>
      </c>
      <c r="I327" s="41">
        <v>0</v>
      </c>
      <c r="J327" s="41">
        <v>0</v>
      </c>
      <c r="K327" s="43">
        <v>181.6</v>
      </c>
      <c r="L327" s="43">
        <v>181.6</v>
      </c>
      <c r="M327" s="43">
        <v>0</v>
      </c>
      <c r="N327" s="43">
        <v>0</v>
      </c>
      <c r="O327" s="50">
        <v>100</v>
      </c>
      <c r="P327" s="58">
        <f t="shared" si="117"/>
        <v>100</v>
      </c>
      <c r="Q327" s="56">
        <f t="shared" si="118"/>
        <v>100</v>
      </c>
      <c r="R327" s="58"/>
      <c r="S327" s="58"/>
      <c r="T327" s="58">
        <f t="shared" si="120"/>
        <v>1</v>
      </c>
      <c r="U327" s="58"/>
    </row>
    <row r="328" spans="3:21" ht="37.5" customHeight="1" x14ac:dyDescent="0.25">
      <c r="C328" s="40" t="s">
        <v>326</v>
      </c>
      <c r="E328" s="43">
        <f>E329+E330+E331</f>
        <v>2901.2000000000003</v>
      </c>
      <c r="F328" s="43">
        <f t="shared" ref="F328:N328" si="126">F329+F330+F331</f>
        <v>2899.3</v>
      </c>
      <c r="G328" s="43">
        <f t="shared" si="126"/>
        <v>113.3</v>
      </c>
      <c r="H328" s="43">
        <f t="shared" si="126"/>
        <v>113.3</v>
      </c>
      <c r="I328" s="43">
        <f t="shared" si="126"/>
        <v>0</v>
      </c>
      <c r="J328" s="43">
        <f t="shared" si="126"/>
        <v>0</v>
      </c>
      <c r="K328" s="43">
        <f t="shared" si="126"/>
        <v>2787.9</v>
      </c>
      <c r="L328" s="43">
        <f t="shared" si="126"/>
        <v>2786</v>
      </c>
      <c r="M328" s="43">
        <f t="shared" si="126"/>
        <v>0</v>
      </c>
      <c r="N328" s="43">
        <f t="shared" si="126"/>
        <v>0</v>
      </c>
      <c r="O328" s="50">
        <v>100</v>
      </c>
      <c r="P328" s="58">
        <f t="shared" si="117"/>
        <v>99.934509857989795</v>
      </c>
      <c r="Q328" s="56">
        <f t="shared" si="118"/>
        <v>99.934509857989795</v>
      </c>
      <c r="R328" s="58"/>
      <c r="S328" s="58"/>
      <c r="T328" s="58">
        <f t="shared" si="120"/>
        <v>0.99934509857989795</v>
      </c>
      <c r="U328" s="58"/>
    </row>
    <row r="329" spans="3:21" ht="35.25" customHeight="1" x14ac:dyDescent="0.25">
      <c r="C329" s="40" t="s">
        <v>473</v>
      </c>
      <c r="E329" s="43">
        <f t="shared" si="122"/>
        <v>852</v>
      </c>
      <c r="F329" s="43">
        <f t="shared" si="122"/>
        <v>852</v>
      </c>
      <c r="G329" s="43">
        <v>0</v>
      </c>
      <c r="H329" s="43">
        <v>0</v>
      </c>
      <c r="I329" s="43">
        <v>0</v>
      </c>
      <c r="J329" s="43">
        <v>0</v>
      </c>
      <c r="K329" s="43">
        <v>852</v>
      </c>
      <c r="L329" s="43">
        <v>852</v>
      </c>
      <c r="M329" s="43">
        <v>0</v>
      </c>
      <c r="N329" s="43">
        <v>0</v>
      </c>
      <c r="O329" s="50">
        <v>100</v>
      </c>
      <c r="P329" s="58">
        <f t="shared" si="117"/>
        <v>100</v>
      </c>
      <c r="Q329" s="56">
        <f t="shared" si="118"/>
        <v>100</v>
      </c>
      <c r="R329" s="58"/>
      <c r="S329" s="58"/>
      <c r="T329" s="58">
        <f t="shared" si="120"/>
        <v>1</v>
      </c>
      <c r="U329" s="58"/>
    </row>
    <row r="330" spans="3:21" ht="36" customHeight="1" x14ac:dyDescent="0.25">
      <c r="C330" s="40" t="s">
        <v>474</v>
      </c>
      <c r="E330" s="43">
        <f t="shared" si="122"/>
        <v>1935.9</v>
      </c>
      <c r="F330" s="43">
        <f t="shared" si="122"/>
        <v>1934</v>
      </c>
      <c r="G330" s="43">
        <v>0</v>
      </c>
      <c r="H330" s="43">
        <v>0</v>
      </c>
      <c r="I330" s="43">
        <v>0</v>
      </c>
      <c r="J330" s="43">
        <v>0</v>
      </c>
      <c r="K330" s="43">
        <v>1935.9</v>
      </c>
      <c r="L330" s="43">
        <v>1934</v>
      </c>
      <c r="M330" s="43">
        <v>0</v>
      </c>
      <c r="N330" s="43">
        <v>0</v>
      </c>
      <c r="O330" s="50">
        <v>100</v>
      </c>
      <c r="P330" s="58">
        <f t="shared" si="117"/>
        <v>99.901854434629882</v>
      </c>
      <c r="Q330" s="56">
        <f t="shared" si="118"/>
        <v>99.901854434629882</v>
      </c>
      <c r="R330" s="58"/>
      <c r="S330" s="58"/>
      <c r="T330" s="58">
        <f t="shared" si="120"/>
        <v>0.99901854434629889</v>
      </c>
      <c r="U330" s="58"/>
    </row>
    <row r="331" spans="3:21" ht="59.25" customHeight="1" x14ac:dyDescent="0.25">
      <c r="C331" s="40" t="s">
        <v>475</v>
      </c>
      <c r="E331" s="43">
        <f t="shared" si="122"/>
        <v>113.3</v>
      </c>
      <c r="F331" s="43">
        <f t="shared" si="122"/>
        <v>113.3</v>
      </c>
      <c r="G331" s="43">
        <v>113.3</v>
      </c>
      <c r="H331" s="43">
        <v>113.3</v>
      </c>
      <c r="I331" s="43">
        <v>0</v>
      </c>
      <c r="J331" s="43">
        <v>0</v>
      </c>
      <c r="K331" s="43">
        <v>0</v>
      </c>
      <c r="L331" s="43">
        <v>0</v>
      </c>
      <c r="M331" s="43">
        <v>0</v>
      </c>
      <c r="N331" s="43">
        <v>0</v>
      </c>
      <c r="O331" s="50">
        <v>100</v>
      </c>
      <c r="P331" s="58">
        <f t="shared" si="117"/>
        <v>100</v>
      </c>
      <c r="Q331" s="56">
        <f t="shared" si="118"/>
        <v>100</v>
      </c>
      <c r="R331" s="58"/>
      <c r="S331" s="58"/>
      <c r="T331" s="58">
        <f t="shared" si="120"/>
        <v>1</v>
      </c>
      <c r="U331" s="58"/>
    </row>
    <row r="332" spans="3:21" ht="68.25" customHeight="1" x14ac:dyDescent="0.25">
      <c r="C332" s="40" t="s">
        <v>310</v>
      </c>
      <c r="E332" s="43">
        <f>E333</f>
        <v>2.2000000000000002</v>
      </c>
      <c r="F332" s="43">
        <f t="shared" ref="F332:N332" si="127">F333</f>
        <v>2.2000000000000002</v>
      </c>
      <c r="G332" s="43">
        <f t="shared" si="127"/>
        <v>0</v>
      </c>
      <c r="H332" s="43">
        <f t="shared" si="127"/>
        <v>0</v>
      </c>
      <c r="I332" s="43">
        <f t="shared" si="127"/>
        <v>0</v>
      </c>
      <c r="J332" s="43">
        <f t="shared" si="127"/>
        <v>0</v>
      </c>
      <c r="K332" s="43">
        <f t="shared" si="127"/>
        <v>2.2000000000000002</v>
      </c>
      <c r="L332" s="43">
        <f t="shared" si="127"/>
        <v>2.2000000000000002</v>
      </c>
      <c r="M332" s="43">
        <f t="shared" si="127"/>
        <v>0</v>
      </c>
      <c r="N332" s="43">
        <f t="shared" si="127"/>
        <v>0</v>
      </c>
      <c r="O332" s="50">
        <v>100</v>
      </c>
      <c r="P332" s="58">
        <f t="shared" si="117"/>
        <v>100</v>
      </c>
      <c r="Q332" s="56">
        <f t="shared" si="118"/>
        <v>100</v>
      </c>
      <c r="R332" s="58">
        <v>0</v>
      </c>
      <c r="S332" s="58">
        <v>0</v>
      </c>
      <c r="T332" s="58">
        <v>0</v>
      </c>
      <c r="U332" s="58"/>
    </row>
    <row r="333" spans="3:21" ht="45" x14ac:dyDescent="0.25">
      <c r="C333" s="40" t="s">
        <v>476</v>
      </c>
      <c r="E333" s="43">
        <f t="shared" si="122"/>
        <v>2.2000000000000002</v>
      </c>
      <c r="F333" s="43">
        <f t="shared" si="122"/>
        <v>2.2000000000000002</v>
      </c>
      <c r="G333" s="43">
        <v>0</v>
      </c>
      <c r="H333" s="43">
        <v>0</v>
      </c>
      <c r="I333" s="43">
        <v>0</v>
      </c>
      <c r="J333" s="43">
        <v>0</v>
      </c>
      <c r="K333" s="43">
        <v>2.2000000000000002</v>
      </c>
      <c r="L333" s="43">
        <v>2.2000000000000002</v>
      </c>
      <c r="M333" s="43">
        <v>0</v>
      </c>
      <c r="N333" s="43">
        <v>0</v>
      </c>
      <c r="O333" s="50">
        <v>100</v>
      </c>
      <c r="P333" s="58">
        <f t="shared" si="117"/>
        <v>100</v>
      </c>
      <c r="Q333" s="56">
        <f t="shared" si="118"/>
        <v>100</v>
      </c>
      <c r="R333" s="58">
        <v>0</v>
      </c>
      <c r="S333" s="58">
        <v>0</v>
      </c>
      <c r="T333" s="58">
        <v>0</v>
      </c>
      <c r="U333" s="58"/>
    </row>
    <row r="334" spans="3:21" ht="44.25" customHeight="1" x14ac:dyDescent="0.25">
      <c r="C334" s="55" t="s">
        <v>327</v>
      </c>
      <c r="E334" s="43">
        <f>E335</f>
        <v>0</v>
      </c>
      <c r="F334" s="43">
        <f t="shared" ref="F334:N334" si="128">F335</f>
        <v>0</v>
      </c>
      <c r="G334" s="43">
        <f t="shared" si="128"/>
        <v>0</v>
      </c>
      <c r="H334" s="43">
        <f t="shared" si="128"/>
        <v>0</v>
      </c>
      <c r="I334" s="43">
        <f t="shared" si="128"/>
        <v>0</v>
      </c>
      <c r="J334" s="43">
        <f t="shared" si="128"/>
        <v>0</v>
      </c>
      <c r="K334" s="43">
        <f t="shared" si="128"/>
        <v>0</v>
      </c>
      <c r="L334" s="43">
        <f t="shared" si="128"/>
        <v>0</v>
      </c>
      <c r="M334" s="43">
        <f t="shared" si="128"/>
        <v>0</v>
      </c>
      <c r="N334" s="43">
        <f t="shared" si="128"/>
        <v>0</v>
      </c>
      <c r="O334" s="50">
        <v>100</v>
      </c>
      <c r="P334" s="58" t="e">
        <f t="shared" si="117"/>
        <v>#DIV/0!</v>
      </c>
      <c r="Q334" s="56" t="e">
        <f t="shared" si="118"/>
        <v>#DIV/0!</v>
      </c>
      <c r="R334" s="58"/>
      <c r="S334" s="58"/>
      <c r="T334" s="58"/>
      <c r="U334" s="58"/>
    </row>
    <row r="335" spans="3:21" ht="33.75" x14ac:dyDescent="0.25">
      <c r="C335" s="40" t="s">
        <v>468</v>
      </c>
      <c r="E335" s="43">
        <f t="shared" si="122"/>
        <v>0</v>
      </c>
      <c r="F335" s="43">
        <f t="shared" si="122"/>
        <v>0</v>
      </c>
      <c r="G335" s="43">
        <v>0</v>
      </c>
      <c r="H335" s="43">
        <v>0</v>
      </c>
      <c r="I335" s="43">
        <v>0</v>
      </c>
      <c r="J335" s="43">
        <v>0</v>
      </c>
      <c r="K335" s="43">
        <v>0</v>
      </c>
      <c r="L335" s="43">
        <v>0</v>
      </c>
      <c r="M335" s="43">
        <v>0</v>
      </c>
      <c r="N335" s="43">
        <v>0</v>
      </c>
      <c r="O335" s="50">
        <v>100</v>
      </c>
      <c r="P335" s="58" t="e">
        <f t="shared" si="117"/>
        <v>#DIV/0!</v>
      </c>
      <c r="Q335" s="56" t="e">
        <f t="shared" si="118"/>
        <v>#DIV/0!</v>
      </c>
      <c r="R335" s="58">
        <v>0</v>
      </c>
      <c r="S335" s="58">
        <v>0</v>
      </c>
      <c r="T335" s="58">
        <v>0</v>
      </c>
      <c r="U335" s="58"/>
    </row>
    <row r="336" spans="3:21" ht="52.5" x14ac:dyDescent="0.25">
      <c r="C336" s="55" t="s">
        <v>199</v>
      </c>
      <c r="E336" s="43">
        <f t="shared" si="122"/>
        <v>0</v>
      </c>
      <c r="F336" s="43">
        <f t="shared" si="122"/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50">
        <v>100</v>
      </c>
      <c r="P336" s="58" t="e">
        <f t="shared" si="117"/>
        <v>#DIV/0!</v>
      </c>
      <c r="Q336" s="56" t="e">
        <f t="shared" si="118"/>
        <v>#DIV/0!</v>
      </c>
      <c r="R336" s="58">
        <v>0</v>
      </c>
      <c r="S336" s="58">
        <v>0</v>
      </c>
      <c r="T336" s="58">
        <v>0</v>
      </c>
      <c r="U336" s="58"/>
    </row>
    <row r="337" spans="1:21" ht="31.5" x14ac:dyDescent="0.25">
      <c r="A337" s="1">
        <v>58</v>
      </c>
      <c r="B337" s="1">
        <v>2</v>
      </c>
      <c r="C337" s="55" t="s">
        <v>63</v>
      </c>
      <c r="D337" s="40" t="s">
        <v>289</v>
      </c>
      <c r="E337" s="43">
        <f t="shared" si="122"/>
        <v>0</v>
      </c>
      <c r="F337" s="43">
        <f t="shared" si="122"/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50">
        <v>100</v>
      </c>
      <c r="P337" s="58" t="e">
        <f t="shared" si="117"/>
        <v>#DIV/0!</v>
      </c>
      <c r="Q337" s="56" t="e">
        <f t="shared" si="118"/>
        <v>#DIV/0!</v>
      </c>
      <c r="R337" s="58">
        <v>0</v>
      </c>
      <c r="S337" s="58">
        <v>0</v>
      </c>
      <c r="T337" s="58">
        <v>0</v>
      </c>
      <c r="U337" s="58"/>
    </row>
    <row r="338" spans="1:21" ht="84" x14ac:dyDescent="0.25">
      <c r="A338" s="1">
        <v>59</v>
      </c>
      <c r="B338" s="1">
        <v>3</v>
      </c>
      <c r="C338" s="55" t="s">
        <v>290</v>
      </c>
      <c r="D338" s="40" t="s">
        <v>291</v>
      </c>
      <c r="E338" s="43">
        <f t="shared" si="122"/>
        <v>0</v>
      </c>
      <c r="F338" s="43">
        <f t="shared" si="122"/>
        <v>0</v>
      </c>
      <c r="G338" s="43">
        <v>0</v>
      </c>
      <c r="H338" s="43">
        <v>0</v>
      </c>
      <c r="I338" s="43">
        <v>0</v>
      </c>
      <c r="J338" s="43">
        <v>0</v>
      </c>
      <c r="K338" s="43">
        <v>0</v>
      </c>
      <c r="L338" s="43">
        <v>0</v>
      </c>
      <c r="M338" s="43">
        <v>0</v>
      </c>
      <c r="N338" s="43">
        <v>0</v>
      </c>
      <c r="O338" s="43">
        <v>100</v>
      </c>
      <c r="P338" s="38" t="e">
        <f t="shared" si="117"/>
        <v>#DIV/0!</v>
      </c>
      <c r="Q338" s="38" t="e">
        <f t="shared" si="118"/>
        <v>#DIV/0!</v>
      </c>
    </row>
    <row r="339" spans="1:21" ht="75" customHeight="1" x14ac:dyDescent="0.25">
      <c r="A339" s="1">
        <v>60</v>
      </c>
      <c r="B339" s="1">
        <v>4</v>
      </c>
      <c r="C339" s="55" t="s">
        <v>292</v>
      </c>
      <c r="D339" s="40" t="s">
        <v>21</v>
      </c>
      <c r="E339" s="43">
        <f t="shared" si="122"/>
        <v>0</v>
      </c>
      <c r="F339" s="43">
        <f t="shared" si="122"/>
        <v>0</v>
      </c>
      <c r="G339" s="43">
        <v>0</v>
      </c>
      <c r="H339" s="43">
        <v>0</v>
      </c>
      <c r="I339" s="43">
        <v>0</v>
      </c>
      <c r="J339" s="43">
        <v>0</v>
      </c>
      <c r="K339" s="43">
        <v>0</v>
      </c>
      <c r="L339" s="43">
        <v>0</v>
      </c>
      <c r="M339" s="43">
        <v>0</v>
      </c>
      <c r="N339" s="43">
        <v>0</v>
      </c>
      <c r="O339" s="43">
        <v>100</v>
      </c>
      <c r="P339" s="38" t="e">
        <f t="shared" si="117"/>
        <v>#DIV/0!</v>
      </c>
      <c r="Q339" s="38" t="e">
        <f t="shared" si="118"/>
        <v>#DIV/0!</v>
      </c>
    </row>
    <row r="340" spans="1:21" s="47" customFormat="1" ht="10.5" x14ac:dyDescent="0.25">
      <c r="A340" s="60"/>
      <c r="B340" s="81" t="s">
        <v>200</v>
      </c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  <c r="P340" s="81"/>
      <c r="Q340" s="81"/>
    </row>
    <row r="341" spans="1:21" ht="33.75" x14ac:dyDescent="0.25">
      <c r="C341" s="40" t="s">
        <v>328</v>
      </c>
      <c r="E341" s="43">
        <f t="shared" ref="E341:N341" si="129">E342+E368+E369+E370+E371</f>
        <v>35287</v>
      </c>
      <c r="F341" s="43">
        <f t="shared" si="129"/>
        <v>35284.800000000003</v>
      </c>
      <c r="G341" s="43">
        <f t="shared" si="129"/>
        <v>3811.2</v>
      </c>
      <c r="H341" s="43">
        <f t="shared" si="129"/>
        <v>3811.2</v>
      </c>
      <c r="I341" s="43">
        <f t="shared" si="129"/>
        <v>3649.3999999999996</v>
      </c>
      <c r="J341" s="43">
        <f t="shared" si="129"/>
        <v>3649.3999999999996</v>
      </c>
      <c r="K341" s="43">
        <f t="shared" si="129"/>
        <v>27826.400000000001</v>
      </c>
      <c r="L341" s="43">
        <f t="shared" si="129"/>
        <v>27824.200000000004</v>
      </c>
      <c r="M341" s="43">
        <f t="shared" si="129"/>
        <v>0</v>
      </c>
      <c r="N341" s="43">
        <f t="shared" si="129"/>
        <v>0</v>
      </c>
      <c r="O341" s="43">
        <v>100</v>
      </c>
      <c r="P341" s="38">
        <f t="shared" ref="P341:P371" si="130">F341/E341*100</f>
        <v>99.993765409357565</v>
      </c>
      <c r="Q341" s="38">
        <f t="shared" ref="Q341:Q371" si="131">P341/O341%</f>
        <v>99.993765409357565</v>
      </c>
    </row>
    <row r="342" spans="1:21" ht="35.25" customHeight="1" x14ac:dyDescent="0.25">
      <c r="A342" s="1">
        <v>62</v>
      </c>
      <c r="B342" s="1">
        <v>1</v>
      </c>
      <c r="C342" s="40" t="s">
        <v>68</v>
      </c>
      <c r="D342" s="38" t="s">
        <v>371</v>
      </c>
      <c r="E342" s="43">
        <f t="shared" ref="E342:F366" si="132">G342+I342+K342+M342</f>
        <v>35287</v>
      </c>
      <c r="F342" s="43">
        <f t="shared" ref="F342:N342" si="133">F343+F344+F357+F360+F361</f>
        <v>35284.800000000003</v>
      </c>
      <c r="G342" s="43">
        <f t="shared" si="133"/>
        <v>3811.2</v>
      </c>
      <c r="H342" s="43">
        <f t="shared" si="133"/>
        <v>3811.2</v>
      </c>
      <c r="I342" s="43">
        <f t="shared" si="133"/>
        <v>3649.3999999999996</v>
      </c>
      <c r="J342" s="43">
        <f t="shared" si="133"/>
        <v>3649.3999999999996</v>
      </c>
      <c r="K342" s="43">
        <f t="shared" si="133"/>
        <v>27826.400000000001</v>
      </c>
      <c r="L342" s="43">
        <f t="shared" si="133"/>
        <v>27824.200000000004</v>
      </c>
      <c r="M342" s="43">
        <f t="shared" si="133"/>
        <v>0</v>
      </c>
      <c r="N342" s="43">
        <f t="shared" si="133"/>
        <v>0</v>
      </c>
      <c r="O342" s="43">
        <v>100</v>
      </c>
      <c r="P342" s="38">
        <f t="shared" si="130"/>
        <v>99.993765409357565</v>
      </c>
      <c r="Q342" s="38">
        <f t="shared" si="131"/>
        <v>99.993765409357565</v>
      </c>
    </row>
    <row r="343" spans="1:21" ht="114" customHeight="1" x14ac:dyDescent="0.25">
      <c r="C343" s="40" t="s">
        <v>201</v>
      </c>
      <c r="E343" s="43">
        <f t="shared" si="132"/>
        <v>1759.2</v>
      </c>
      <c r="F343" s="43">
        <f t="shared" si="132"/>
        <v>1759.2</v>
      </c>
      <c r="G343" s="43">
        <v>0</v>
      </c>
      <c r="H343" s="43">
        <v>0</v>
      </c>
      <c r="I343" s="43">
        <v>150</v>
      </c>
      <c r="J343" s="43">
        <v>150</v>
      </c>
      <c r="K343" s="43">
        <v>1609.2</v>
      </c>
      <c r="L343" s="43">
        <v>1609.2</v>
      </c>
      <c r="M343" s="43">
        <v>0</v>
      </c>
      <c r="N343" s="43">
        <v>0</v>
      </c>
      <c r="O343" s="43">
        <v>100</v>
      </c>
      <c r="P343" s="38">
        <f t="shared" si="130"/>
        <v>100</v>
      </c>
      <c r="Q343" s="38">
        <f t="shared" si="131"/>
        <v>100</v>
      </c>
    </row>
    <row r="344" spans="1:21" ht="33.75" customHeight="1" x14ac:dyDescent="0.25">
      <c r="C344" s="40" t="s">
        <v>202</v>
      </c>
      <c r="E344" s="43">
        <f t="shared" si="132"/>
        <v>25878.699999999997</v>
      </c>
      <c r="F344" s="43">
        <f t="shared" si="132"/>
        <v>25877.4</v>
      </c>
      <c r="G344" s="43">
        <f>G352</f>
        <v>3528</v>
      </c>
      <c r="H344" s="43">
        <f>H352</f>
        <v>3528</v>
      </c>
      <c r="I344" s="43">
        <f>I345+I352+I353+I354+I355+I351+I349</f>
        <v>3489.3999999999996</v>
      </c>
      <c r="J344" s="43">
        <f t="shared" ref="J344" si="134">J345+J352+J353+J354+J355+J351+J349</f>
        <v>3489.3999999999996</v>
      </c>
      <c r="K344" s="43">
        <f>K345+K352+K353+K354+K355+K351+K349+K348+K346+K356+K350</f>
        <v>18861.3</v>
      </c>
      <c r="L344" s="43">
        <f>L345+L352+L353+L354+L355+L351+L349+L348+L346+L356+L350</f>
        <v>18860.000000000004</v>
      </c>
      <c r="M344" s="43">
        <v>0</v>
      </c>
      <c r="N344" s="43">
        <v>0</v>
      </c>
      <c r="O344" s="43">
        <v>100</v>
      </c>
      <c r="P344" s="38">
        <f t="shared" si="130"/>
        <v>99.994976563737765</v>
      </c>
      <c r="Q344" s="38">
        <f t="shared" si="131"/>
        <v>99.994976563737765</v>
      </c>
    </row>
    <row r="345" spans="1:21" ht="22.5" x14ac:dyDescent="0.25">
      <c r="C345" s="40" t="s">
        <v>203</v>
      </c>
      <c r="E345" s="43">
        <f t="shared" si="132"/>
        <v>2606.6</v>
      </c>
      <c r="F345" s="43">
        <f t="shared" si="132"/>
        <v>2606.6</v>
      </c>
      <c r="G345" s="41">
        <v>0</v>
      </c>
      <c r="H345" s="41">
        <v>0</v>
      </c>
      <c r="I345" s="43">
        <v>610.6</v>
      </c>
      <c r="J345" s="43">
        <v>610.6</v>
      </c>
      <c r="K345" s="43">
        <v>1996</v>
      </c>
      <c r="L345" s="43">
        <v>1996</v>
      </c>
      <c r="M345" s="41">
        <v>0</v>
      </c>
      <c r="N345" s="41">
        <v>0</v>
      </c>
      <c r="O345" s="43">
        <v>100</v>
      </c>
      <c r="P345" s="38">
        <f t="shared" si="130"/>
        <v>100</v>
      </c>
      <c r="Q345" s="38">
        <f t="shared" si="131"/>
        <v>100</v>
      </c>
    </row>
    <row r="346" spans="1:21" ht="22.5" x14ac:dyDescent="0.25">
      <c r="C346" s="40" t="s">
        <v>204</v>
      </c>
      <c r="E346" s="43">
        <f t="shared" si="132"/>
        <v>4346.3999999999996</v>
      </c>
      <c r="F346" s="43">
        <f t="shared" si="132"/>
        <v>4346.3999999999996</v>
      </c>
      <c r="G346" s="41">
        <v>0</v>
      </c>
      <c r="H346" s="41">
        <v>0</v>
      </c>
      <c r="I346" s="43">
        <v>0</v>
      </c>
      <c r="J346" s="43">
        <v>0</v>
      </c>
      <c r="K346" s="43">
        <v>4346.3999999999996</v>
      </c>
      <c r="L346" s="43">
        <v>4346.3999999999996</v>
      </c>
      <c r="M346" s="41">
        <v>0</v>
      </c>
      <c r="N346" s="41">
        <v>0</v>
      </c>
      <c r="O346" s="43">
        <v>100</v>
      </c>
      <c r="P346" s="38">
        <f t="shared" si="130"/>
        <v>100</v>
      </c>
      <c r="Q346" s="38">
        <f t="shared" si="131"/>
        <v>100</v>
      </c>
    </row>
    <row r="347" spans="1:21" ht="33.75" x14ac:dyDescent="0.25">
      <c r="C347" s="40" t="s">
        <v>266</v>
      </c>
      <c r="E347" s="43">
        <f t="shared" si="132"/>
        <v>0</v>
      </c>
      <c r="F347" s="43">
        <f t="shared" si="132"/>
        <v>0</v>
      </c>
      <c r="G347" s="41">
        <v>0</v>
      </c>
      <c r="H347" s="41">
        <v>0</v>
      </c>
      <c r="I347" s="43">
        <v>0</v>
      </c>
      <c r="J347" s="43">
        <v>0</v>
      </c>
      <c r="M347" s="41">
        <v>0</v>
      </c>
      <c r="N347" s="41">
        <v>0</v>
      </c>
      <c r="O347" s="43">
        <v>100</v>
      </c>
      <c r="P347" s="38" t="e">
        <f t="shared" si="130"/>
        <v>#DIV/0!</v>
      </c>
      <c r="Q347" s="38" t="e">
        <f t="shared" si="131"/>
        <v>#DIV/0!</v>
      </c>
    </row>
    <row r="348" spans="1:21" ht="34.5" customHeight="1" x14ac:dyDescent="0.25">
      <c r="C348" s="40" t="s">
        <v>205</v>
      </c>
      <c r="E348" s="43">
        <f t="shared" si="132"/>
        <v>1949.1</v>
      </c>
      <c r="F348" s="43">
        <f t="shared" si="132"/>
        <v>1949.1</v>
      </c>
      <c r="G348" s="41">
        <v>0</v>
      </c>
      <c r="H348" s="41">
        <v>0</v>
      </c>
      <c r="I348" s="43">
        <v>0</v>
      </c>
      <c r="J348" s="43">
        <v>0</v>
      </c>
      <c r="K348" s="43">
        <v>1949.1</v>
      </c>
      <c r="L348" s="43">
        <v>1949.1</v>
      </c>
      <c r="M348" s="41">
        <v>0</v>
      </c>
      <c r="N348" s="41">
        <v>0</v>
      </c>
      <c r="O348" s="43">
        <v>100</v>
      </c>
      <c r="P348" s="38">
        <f t="shared" si="130"/>
        <v>100</v>
      </c>
      <c r="Q348" s="38">
        <f t="shared" si="131"/>
        <v>100</v>
      </c>
    </row>
    <row r="349" spans="1:21" ht="35.25" customHeight="1" x14ac:dyDescent="0.25">
      <c r="C349" s="40" t="s">
        <v>267</v>
      </c>
      <c r="E349" s="43">
        <f t="shared" si="132"/>
        <v>3007.3999999999996</v>
      </c>
      <c r="F349" s="43">
        <f t="shared" si="132"/>
        <v>3007.2999999999997</v>
      </c>
      <c r="G349" s="41">
        <v>0</v>
      </c>
      <c r="H349" s="41">
        <v>0</v>
      </c>
      <c r="I349" s="43">
        <v>2766.2</v>
      </c>
      <c r="J349" s="43">
        <v>2766.2</v>
      </c>
      <c r="K349" s="43">
        <v>241.2</v>
      </c>
      <c r="L349" s="43">
        <v>241.1</v>
      </c>
      <c r="M349" s="41">
        <v>0</v>
      </c>
      <c r="N349" s="41">
        <v>0</v>
      </c>
      <c r="O349" s="43">
        <v>100</v>
      </c>
      <c r="P349" s="38">
        <f t="shared" si="130"/>
        <v>99.996674868657323</v>
      </c>
      <c r="Q349" s="38">
        <f t="shared" si="131"/>
        <v>99.996674868657323</v>
      </c>
    </row>
    <row r="350" spans="1:21" ht="33" customHeight="1" x14ac:dyDescent="0.25">
      <c r="C350" s="40" t="s">
        <v>206</v>
      </c>
      <c r="E350" s="43">
        <f t="shared" si="132"/>
        <v>17.600000000000001</v>
      </c>
      <c r="F350" s="43">
        <f t="shared" si="132"/>
        <v>17.5</v>
      </c>
      <c r="G350" s="41">
        <v>0</v>
      </c>
      <c r="H350" s="41">
        <v>0</v>
      </c>
      <c r="I350" s="41">
        <v>0</v>
      </c>
      <c r="J350" s="41">
        <v>0</v>
      </c>
      <c r="K350" s="43">
        <v>17.600000000000001</v>
      </c>
      <c r="L350" s="43">
        <v>17.5</v>
      </c>
      <c r="M350" s="41">
        <v>0</v>
      </c>
      <c r="N350" s="41">
        <v>0</v>
      </c>
      <c r="O350" s="43">
        <v>100</v>
      </c>
      <c r="P350" s="38">
        <f t="shared" si="130"/>
        <v>99.431818181818173</v>
      </c>
      <c r="Q350" s="38">
        <f t="shared" si="131"/>
        <v>99.431818181818173</v>
      </c>
    </row>
    <row r="351" spans="1:21" ht="33.75" customHeight="1" x14ac:dyDescent="0.25">
      <c r="C351" s="40" t="s">
        <v>207</v>
      </c>
      <c r="E351" s="43">
        <f t="shared" si="132"/>
        <v>8695</v>
      </c>
      <c r="F351" s="43">
        <f t="shared" si="132"/>
        <v>8694.1</v>
      </c>
      <c r="G351" s="41">
        <v>0</v>
      </c>
      <c r="H351" s="41">
        <v>0</v>
      </c>
      <c r="I351" s="41"/>
      <c r="J351" s="41"/>
      <c r="K351" s="43">
        <v>8695</v>
      </c>
      <c r="L351" s="43">
        <v>8694.1</v>
      </c>
      <c r="M351" s="41">
        <v>0</v>
      </c>
      <c r="N351" s="41">
        <v>0</v>
      </c>
      <c r="O351" s="43">
        <v>100</v>
      </c>
      <c r="P351" s="38">
        <f t="shared" si="130"/>
        <v>99.989649223691785</v>
      </c>
      <c r="Q351" s="38">
        <f t="shared" si="131"/>
        <v>99.989649223691785</v>
      </c>
    </row>
    <row r="352" spans="1:21" ht="34.5" customHeight="1" x14ac:dyDescent="0.25">
      <c r="C352" s="40" t="s">
        <v>208</v>
      </c>
      <c r="E352" s="43">
        <f t="shared" si="132"/>
        <v>4983.3999999999996</v>
      </c>
      <c r="F352" s="43">
        <f t="shared" si="132"/>
        <v>4983.3999999999996</v>
      </c>
      <c r="G352" s="41">
        <v>3528</v>
      </c>
      <c r="H352" s="41">
        <v>3528</v>
      </c>
      <c r="I352" s="41">
        <v>72</v>
      </c>
      <c r="J352" s="41">
        <v>72</v>
      </c>
      <c r="K352" s="43">
        <v>1383.4</v>
      </c>
      <c r="L352" s="43">
        <v>1383.4</v>
      </c>
      <c r="M352" s="41">
        <v>0</v>
      </c>
      <c r="N352" s="41">
        <v>0</v>
      </c>
      <c r="O352" s="43">
        <v>100</v>
      </c>
      <c r="P352" s="38">
        <f t="shared" si="130"/>
        <v>100</v>
      </c>
      <c r="Q352" s="38">
        <f t="shared" si="131"/>
        <v>100</v>
      </c>
    </row>
    <row r="353" spans="1:17" ht="45" customHeight="1" x14ac:dyDescent="0.25">
      <c r="C353" s="40" t="s">
        <v>268</v>
      </c>
      <c r="E353" s="43">
        <f t="shared" si="132"/>
        <v>0</v>
      </c>
      <c r="F353" s="43">
        <f t="shared" si="132"/>
        <v>0</v>
      </c>
      <c r="G353" s="41">
        <v>0</v>
      </c>
      <c r="H353" s="41">
        <v>0</v>
      </c>
      <c r="I353" s="41">
        <v>0</v>
      </c>
      <c r="J353" s="41">
        <v>0</v>
      </c>
      <c r="K353" s="43">
        <v>0</v>
      </c>
      <c r="L353" s="43">
        <v>0</v>
      </c>
      <c r="M353" s="41">
        <v>0</v>
      </c>
      <c r="N353" s="41">
        <v>0</v>
      </c>
      <c r="O353" s="43">
        <v>100</v>
      </c>
      <c r="P353" s="38" t="e">
        <f t="shared" si="130"/>
        <v>#DIV/0!</v>
      </c>
      <c r="Q353" s="38" t="e">
        <f t="shared" si="131"/>
        <v>#DIV/0!</v>
      </c>
    </row>
    <row r="354" spans="1:17" ht="21.75" customHeight="1" x14ac:dyDescent="0.25">
      <c r="C354" s="40" t="s">
        <v>269</v>
      </c>
      <c r="E354" s="43">
        <f t="shared" si="132"/>
        <v>0</v>
      </c>
      <c r="F354" s="43">
        <f t="shared" si="132"/>
        <v>0</v>
      </c>
      <c r="G354" s="41">
        <v>0</v>
      </c>
      <c r="H354" s="41">
        <v>0</v>
      </c>
      <c r="I354" s="41"/>
      <c r="J354" s="41"/>
      <c r="K354" s="43">
        <v>0</v>
      </c>
      <c r="L354" s="43">
        <v>0</v>
      </c>
      <c r="M354" s="41">
        <v>0</v>
      </c>
      <c r="N354" s="41">
        <v>0</v>
      </c>
      <c r="O354" s="43">
        <v>100</v>
      </c>
      <c r="P354" s="38" t="e">
        <f t="shared" si="130"/>
        <v>#DIV/0!</v>
      </c>
      <c r="Q354" s="38" t="e">
        <f t="shared" si="131"/>
        <v>#DIV/0!</v>
      </c>
    </row>
    <row r="355" spans="1:17" ht="34.5" customHeight="1" x14ac:dyDescent="0.25">
      <c r="C355" s="40" t="s">
        <v>209</v>
      </c>
      <c r="E355" s="43">
        <f t="shared" si="132"/>
        <v>67</v>
      </c>
      <c r="F355" s="43">
        <f t="shared" si="132"/>
        <v>66.8</v>
      </c>
      <c r="G355" s="41">
        <v>0</v>
      </c>
      <c r="H355" s="41">
        <v>0</v>
      </c>
      <c r="I355" s="41">
        <v>40.6</v>
      </c>
      <c r="J355" s="41">
        <v>40.6</v>
      </c>
      <c r="K355" s="43">
        <v>26.4</v>
      </c>
      <c r="L355" s="43">
        <v>26.2</v>
      </c>
      <c r="M355" s="41">
        <v>0</v>
      </c>
      <c r="N355" s="41">
        <v>0</v>
      </c>
      <c r="O355" s="43">
        <v>100</v>
      </c>
      <c r="P355" s="38">
        <f t="shared" si="130"/>
        <v>99.701492537313428</v>
      </c>
      <c r="Q355" s="38">
        <f t="shared" si="131"/>
        <v>99.701492537313428</v>
      </c>
    </row>
    <row r="356" spans="1:17" ht="23.25" customHeight="1" x14ac:dyDescent="0.25">
      <c r="C356" s="40" t="s">
        <v>443</v>
      </c>
      <c r="G356" s="41"/>
      <c r="H356" s="41"/>
      <c r="I356" s="41"/>
      <c r="J356" s="41"/>
      <c r="K356" s="43">
        <v>206.2</v>
      </c>
      <c r="L356" s="43">
        <v>206.2</v>
      </c>
      <c r="M356" s="41"/>
      <c r="N356" s="41"/>
      <c r="O356" s="43">
        <v>100</v>
      </c>
      <c r="P356" s="38" t="e">
        <f t="shared" si="130"/>
        <v>#DIV/0!</v>
      </c>
      <c r="Q356" s="38" t="e">
        <f t="shared" si="131"/>
        <v>#DIV/0!</v>
      </c>
    </row>
    <row r="357" spans="1:17" ht="24.75" customHeight="1" x14ac:dyDescent="0.25">
      <c r="C357" s="40" t="s">
        <v>210</v>
      </c>
      <c r="E357" s="43">
        <f t="shared" si="132"/>
        <v>806.9</v>
      </c>
      <c r="F357" s="43">
        <f t="shared" si="132"/>
        <v>806.8</v>
      </c>
      <c r="G357" s="41">
        <v>0</v>
      </c>
      <c r="H357" s="41">
        <v>0</v>
      </c>
      <c r="I357" s="41">
        <v>0</v>
      </c>
      <c r="J357" s="41">
        <v>0</v>
      </c>
      <c r="K357" s="43">
        <f>K358</f>
        <v>806.9</v>
      </c>
      <c r="L357" s="43">
        <f>L358</f>
        <v>806.8</v>
      </c>
      <c r="M357" s="41">
        <v>0</v>
      </c>
      <c r="N357" s="41">
        <v>0</v>
      </c>
      <c r="O357" s="43">
        <v>100</v>
      </c>
      <c r="P357" s="38">
        <f t="shared" si="130"/>
        <v>99.987606890568841</v>
      </c>
      <c r="Q357" s="38">
        <f t="shared" si="131"/>
        <v>99.987606890568841</v>
      </c>
    </row>
    <row r="358" spans="1:17" ht="51" customHeight="1" x14ac:dyDescent="0.25">
      <c r="C358" s="40" t="s">
        <v>211</v>
      </c>
      <c r="E358" s="43">
        <f t="shared" si="132"/>
        <v>806.9</v>
      </c>
      <c r="F358" s="43">
        <f t="shared" si="132"/>
        <v>806.8</v>
      </c>
      <c r="G358" s="41">
        <v>0</v>
      </c>
      <c r="H358" s="41">
        <v>0</v>
      </c>
      <c r="I358" s="41">
        <v>0</v>
      </c>
      <c r="J358" s="41">
        <v>0</v>
      </c>
      <c r="K358" s="43">
        <v>806.9</v>
      </c>
      <c r="L358" s="43">
        <v>806.8</v>
      </c>
      <c r="M358" s="41">
        <v>0</v>
      </c>
      <c r="N358" s="41">
        <v>0</v>
      </c>
      <c r="O358" s="43">
        <v>100</v>
      </c>
      <c r="P358" s="38">
        <f t="shared" si="130"/>
        <v>99.987606890568841</v>
      </c>
      <c r="Q358" s="38">
        <f t="shared" si="131"/>
        <v>99.987606890568841</v>
      </c>
    </row>
    <row r="359" spans="1:17" ht="60.75" customHeight="1" x14ac:dyDescent="0.25">
      <c r="C359" s="40" t="s">
        <v>212</v>
      </c>
      <c r="E359" s="43">
        <f t="shared" si="132"/>
        <v>0</v>
      </c>
      <c r="F359" s="43">
        <f t="shared" si="132"/>
        <v>0</v>
      </c>
      <c r="G359" s="41">
        <v>0</v>
      </c>
      <c r="H359" s="41">
        <v>0</v>
      </c>
      <c r="I359" s="41">
        <v>0</v>
      </c>
      <c r="J359" s="41">
        <v>0</v>
      </c>
      <c r="K359" s="43">
        <v>0</v>
      </c>
      <c r="L359" s="43">
        <v>0</v>
      </c>
      <c r="M359" s="41">
        <v>0</v>
      </c>
      <c r="N359" s="41">
        <v>0</v>
      </c>
      <c r="O359" s="43">
        <v>100</v>
      </c>
      <c r="P359" s="38" t="e">
        <f t="shared" si="130"/>
        <v>#DIV/0!</v>
      </c>
      <c r="Q359" s="38" t="e">
        <f t="shared" si="131"/>
        <v>#DIV/0!</v>
      </c>
    </row>
    <row r="360" spans="1:17" ht="32.25" customHeight="1" x14ac:dyDescent="0.25">
      <c r="C360" s="40" t="s">
        <v>213</v>
      </c>
      <c r="E360" s="43">
        <f t="shared" si="132"/>
        <v>0</v>
      </c>
      <c r="F360" s="43">
        <f t="shared" si="132"/>
        <v>0</v>
      </c>
      <c r="G360" s="41">
        <v>0</v>
      </c>
      <c r="H360" s="41">
        <v>0</v>
      </c>
      <c r="I360" s="41">
        <v>0</v>
      </c>
      <c r="J360" s="41">
        <v>0</v>
      </c>
      <c r="K360" s="43">
        <v>0</v>
      </c>
      <c r="L360" s="43">
        <v>0</v>
      </c>
      <c r="M360" s="41">
        <v>0</v>
      </c>
      <c r="N360" s="41">
        <v>0</v>
      </c>
      <c r="O360" s="43">
        <v>100</v>
      </c>
      <c r="P360" s="38" t="e">
        <f t="shared" si="130"/>
        <v>#DIV/0!</v>
      </c>
      <c r="Q360" s="38" t="e">
        <f t="shared" si="131"/>
        <v>#DIV/0!</v>
      </c>
    </row>
    <row r="361" spans="1:17" ht="33" customHeight="1" x14ac:dyDescent="0.25">
      <c r="C361" s="40" t="s">
        <v>214</v>
      </c>
      <c r="E361" s="43">
        <f t="shared" si="132"/>
        <v>6842.2000000000007</v>
      </c>
      <c r="F361" s="43">
        <f t="shared" si="132"/>
        <v>6841.4000000000005</v>
      </c>
      <c r="G361" s="43">
        <f>G364</f>
        <v>283.2</v>
      </c>
      <c r="H361" s="43">
        <f>H364</f>
        <v>283.2</v>
      </c>
      <c r="I361" s="43">
        <f>I365</f>
        <v>10</v>
      </c>
      <c r="J361" s="43">
        <f>J365</f>
        <v>10</v>
      </c>
      <c r="K361" s="43">
        <f>K362+K363+K365+K367</f>
        <v>6549.0000000000009</v>
      </c>
      <c r="L361" s="43">
        <f>L362+L363+L365+L367</f>
        <v>6548.2000000000007</v>
      </c>
      <c r="M361" s="41">
        <v>0</v>
      </c>
      <c r="N361" s="41">
        <v>0</v>
      </c>
      <c r="O361" s="43">
        <v>100</v>
      </c>
      <c r="P361" s="38">
        <f t="shared" si="130"/>
        <v>99.988307854198951</v>
      </c>
      <c r="Q361" s="38">
        <f t="shared" si="131"/>
        <v>99.988307854198951</v>
      </c>
    </row>
    <row r="362" spans="1:17" ht="34.5" customHeight="1" x14ac:dyDescent="0.25">
      <c r="C362" s="40" t="s">
        <v>215</v>
      </c>
      <c r="E362" s="43">
        <f t="shared" si="132"/>
        <v>1175.9000000000001</v>
      </c>
      <c r="F362" s="43">
        <f t="shared" si="132"/>
        <v>1175.8</v>
      </c>
      <c r="G362" s="41">
        <v>0</v>
      </c>
      <c r="H362" s="41">
        <v>0</v>
      </c>
      <c r="I362" s="41">
        <v>0</v>
      </c>
      <c r="J362" s="41">
        <v>0</v>
      </c>
      <c r="K362" s="43">
        <v>1175.9000000000001</v>
      </c>
      <c r="L362" s="43">
        <v>1175.8</v>
      </c>
      <c r="M362" s="41">
        <v>0</v>
      </c>
      <c r="N362" s="41">
        <v>0</v>
      </c>
      <c r="O362" s="43">
        <v>100</v>
      </c>
      <c r="P362" s="38">
        <f t="shared" si="130"/>
        <v>99.991495875499609</v>
      </c>
      <c r="Q362" s="38">
        <f t="shared" si="131"/>
        <v>99.991495875499609</v>
      </c>
    </row>
    <row r="363" spans="1:17" ht="45.75" customHeight="1" x14ac:dyDescent="0.25">
      <c r="C363" s="40" t="s">
        <v>216</v>
      </c>
      <c r="E363" s="43">
        <f t="shared" si="132"/>
        <v>4121.3</v>
      </c>
      <c r="F363" s="43">
        <f t="shared" si="132"/>
        <v>4120.6000000000004</v>
      </c>
      <c r="G363" s="41">
        <v>0</v>
      </c>
      <c r="H363" s="41">
        <v>0</v>
      </c>
      <c r="I363" s="41">
        <v>0</v>
      </c>
      <c r="J363" s="41">
        <v>0</v>
      </c>
      <c r="K363" s="43">
        <v>4121.3</v>
      </c>
      <c r="L363" s="43">
        <v>4120.6000000000004</v>
      </c>
      <c r="M363" s="41">
        <v>0</v>
      </c>
      <c r="N363" s="41">
        <v>0</v>
      </c>
      <c r="O363" s="43">
        <v>100</v>
      </c>
      <c r="P363" s="38">
        <f t="shared" si="130"/>
        <v>99.98301506806105</v>
      </c>
      <c r="Q363" s="38">
        <f t="shared" si="131"/>
        <v>99.98301506806105</v>
      </c>
    </row>
    <row r="364" spans="1:17" ht="45.75" customHeight="1" x14ac:dyDescent="0.25">
      <c r="C364" s="40" t="s">
        <v>217</v>
      </c>
      <c r="E364" s="43">
        <f t="shared" si="132"/>
        <v>283.2</v>
      </c>
      <c r="F364" s="43">
        <f t="shared" si="132"/>
        <v>283.2</v>
      </c>
      <c r="G364" s="41">
        <v>283.2</v>
      </c>
      <c r="H364" s="41">
        <v>283.2</v>
      </c>
      <c r="I364" s="43">
        <v>0</v>
      </c>
      <c r="J364" s="43">
        <v>0</v>
      </c>
      <c r="K364" s="41">
        <v>0</v>
      </c>
      <c r="L364" s="41">
        <v>0</v>
      </c>
      <c r="M364" s="41">
        <v>0</v>
      </c>
      <c r="N364" s="41">
        <v>0</v>
      </c>
      <c r="O364" s="43">
        <v>100</v>
      </c>
      <c r="P364" s="38">
        <f t="shared" si="130"/>
        <v>100</v>
      </c>
      <c r="Q364" s="38">
        <f t="shared" si="131"/>
        <v>100</v>
      </c>
    </row>
    <row r="365" spans="1:17" ht="23.25" customHeight="1" x14ac:dyDescent="0.25">
      <c r="C365" s="40" t="s">
        <v>218</v>
      </c>
      <c r="E365" s="43">
        <f t="shared" si="132"/>
        <v>99.8</v>
      </c>
      <c r="F365" s="43">
        <f t="shared" si="132"/>
        <v>99.8</v>
      </c>
      <c r="G365" s="41">
        <v>0</v>
      </c>
      <c r="H365" s="41">
        <v>0</v>
      </c>
      <c r="I365" s="43">
        <v>10</v>
      </c>
      <c r="J365" s="43">
        <v>10</v>
      </c>
      <c r="K365" s="41">
        <v>89.8</v>
      </c>
      <c r="L365" s="41">
        <v>89.8</v>
      </c>
      <c r="M365" s="41">
        <v>0</v>
      </c>
      <c r="N365" s="41">
        <v>0</v>
      </c>
      <c r="O365" s="43">
        <v>100</v>
      </c>
      <c r="P365" s="38">
        <f t="shared" si="130"/>
        <v>100</v>
      </c>
      <c r="Q365" s="38">
        <f t="shared" si="131"/>
        <v>100</v>
      </c>
    </row>
    <row r="366" spans="1:17" ht="34.5" customHeight="1" x14ac:dyDescent="0.25">
      <c r="C366" s="40" t="s">
        <v>219</v>
      </c>
      <c r="E366" s="43">
        <f t="shared" si="132"/>
        <v>0</v>
      </c>
      <c r="F366" s="43">
        <f t="shared" si="132"/>
        <v>0</v>
      </c>
      <c r="G366" s="43">
        <v>0</v>
      </c>
      <c r="H366" s="43">
        <v>0</v>
      </c>
      <c r="I366" s="43">
        <v>0</v>
      </c>
      <c r="J366" s="43">
        <v>0</v>
      </c>
      <c r="K366" s="43">
        <v>0</v>
      </c>
      <c r="L366" s="43">
        <v>0</v>
      </c>
      <c r="M366" s="43">
        <v>0</v>
      </c>
      <c r="N366" s="43">
        <v>0</v>
      </c>
      <c r="O366" s="43">
        <v>100</v>
      </c>
      <c r="P366" s="38" t="e">
        <f t="shared" si="130"/>
        <v>#DIV/0!</v>
      </c>
      <c r="Q366" s="38" t="e">
        <f t="shared" si="131"/>
        <v>#DIV/0!</v>
      </c>
    </row>
    <row r="367" spans="1:17" ht="47.25" customHeight="1" x14ac:dyDescent="0.25">
      <c r="A367" s="1">
        <v>63</v>
      </c>
      <c r="C367" s="40" t="s">
        <v>270</v>
      </c>
      <c r="E367" s="43">
        <f>G367+I367+K367+M367</f>
        <v>1162</v>
      </c>
      <c r="F367" s="43">
        <f>H367+J367+L367+N367</f>
        <v>1162</v>
      </c>
      <c r="G367" s="43">
        <v>0</v>
      </c>
      <c r="H367" s="43">
        <v>0</v>
      </c>
      <c r="I367" s="43">
        <v>0</v>
      </c>
      <c r="J367" s="43">
        <v>0</v>
      </c>
      <c r="K367" s="43">
        <v>1162</v>
      </c>
      <c r="L367" s="43">
        <v>1162</v>
      </c>
      <c r="M367" s="43">
        <v>0</v>
      </c>
      <c r="N367" s="43">
        <v>0</v>
      </c>
      <c r="O367" s="43">
        <v>100</v>
      </c>
      <c r="P367" s="38">
        <f t="shared" si="130"/>
        <v>100</v>
      </c>
      <c r="Q367" s="38">
        <f t="shared" si="131"/>
        <v>100</v>
      </c>
    </row>
    <row r="368" spans="1:17" ht="82.5" customHeight="1" x14ac:dyDescent="0.25">
      <c r="A368" s="1">
        <v>64</v>
      </c>
      <c r="B368" s="1">
        <v>2</v>
      </c>
      <c r="C368" s="40" t="s">
        <v>367</v>
      </c>
      <c r="D368" s="38" t="s">
        <v>21</v>
      </c>
      <c r="E368" s="43">
        <f t="shared" ref="E368:F371" si="135">G368+I368+K368+M368</f>
        <v>0</v>
      </c>
      <c r="F368" s="43">
        <f t="shared" si="135"/>
        <v>0</v>
      </c>
      <c r="G368" s="43">
        <v>0</v>
      </c>
      <c r="H368" s="43">
        <v>0</v>
      </c>
      <c r="I368" s="43">
        <v>0</v>
      </c>
      <c r="J368" s="43">
        <v>0</v>
      </c>
      <c r="K368" s="43">
        <v>0</v>
      </c>
      <c r="L368" s="43">
        <v>0</v>
      </c>
      <c r="M368" s="43">
        <v>0</v>
      </c>
      <c r="N368" s="43">
        <v>0</v>
      </c>
      <c r="O368" s="43">
        <v>100</v>
      </c>
      <c r="P368" s="38" t="e">
        <f t="shared" si="130"/>
        <v>#DIV/0!</v>
      </c>
      <c r="Q368" s="38" t="e">
        <f t="shared" si="131"/>
        <v>#DIV/0!</v>
      </c>
    </row>
    <row r="369" spans="1:17" ht="79.5" customHeight="1" x14ac:dyDescent="0.25">
      <c r="A369" s="1">
        <v>65</v>
      </c>
      <c r="B369" s="1">
        <v>3</v>
      </c>
      <c r="C369" s="40" t="s">
        <v>368</v>
      </c>
      <c r="D369" s="38" t="s">
        <v>28</v>
      </c>
      <c r="E369" s="43">
        <f t="shared" si="135"/>
        <v>0</v>
      </c>
      <c r="F369" s="43">
        <f t="shared" si="135"/>
        <v>0</v>
      </c>
      <c r="G369" s="43">
        <v>0</v>
      </c>
      <c r="H369" s="43">
        <v>0</v>
      </c>
      <c r="I369" s="43">
        <v>0</v>
      </c>
      <c r="J369" s="43">
        <v>0</v>
      </c>
      <c r="K369" s="43">
        <v>0</v>
      </c>
      <c r="L369" s="43">
        <v>0</v>
      </c>
      <c r="M369" s="43">
        <v>0</v>
      </c>
      <c r="N369" s="43">
        <v>0</v>
      </c>
      <c r="O369" s="43">
        <v>100</v>
      </c>
      <c r="P369" s="38" t="e">
        <f t="shared" si="130"/>
        <v>#DIV/0!</v>
      </c>
      <c r="Q369" s="38" t="e">
        <f t="shared" si="131"/>
        <v>#DIV/0!</v>
      </c>
    </row>
    <row r="370" spans="1:17" ht="92.25" customHeight="1" x14ac:dyDescent="0.25">
      <c r="A370" s="1">
        <v>66</v>
      </c>
      <c r="B370" s="1">
        <v>4</v>
      </c>
      <c r="C370" s="40" t="s">
        <v>369</v>
      </c>
      <c r="D370" s="38" t="s">
        <v>21</v>
      </c>
      <c r="E370" s="43">
        <f t="shared" si="135"/>
        <v>0</v>
      </c>
      <c r="F370" s="43">
        <f t="shared" si="135"/>
        <v>0</v>
      </c>
      <c r="G370" s="43">
        <v>0</v>
      </c>
      <c r="H370" s="43">
        <v>0</v>
      </c>
      <c r="I370" s="43">
        <v>0</v>
      </c>
      <c r="J370" s="43">
        <v>0</v>
      </c>
      <c r="K370" s="43">
        <v>0</v>
      </c>
      <c r="L370" s="43">
        <v>0</v>
      </c>
      <c r="M370" s="43">
        <v>0</v>
      </c>
      <c r="N370" s="43">
        <v>0</v>
      </c>
      <c r="O370" s="43">
        <v>100</v>
      </c>
      <c r="P370" s="38" t="e">
        <f t="shared" si="130"/>
        <v>#DIV/0!</v>
      </c>
      <c r="Q370" s="38" t="e">
        <f t="shared" si="131"/>
        <v>#DIV/0!</v>
      </c>
    </row>
    <row r="371" spans="1:17" ht="101.25" x14ac:dyDescent="0.25">
      <c r="B371" s="1">
        <v>5</v>
      </c>
      <c r="C371" s="40" t="s">
        <v>370</v>
      </c>
      <c r="D371" s="38" t="s">
        <v>121</v>
      </c>
      <c r="E371" s="43">
        <f t="shared" si="135"/>
        <v>0</v>
      </c>
      <c r="F371" s="43">
        <f t="shared" si="135"/>
        <v>0</v>
      </c>
      <c r="G371" s="43">
        <v>0</v>
      </c>
      <c r="H371" s="43">
        <v>0</v>
      </c>
      <c r="I371" s="43">
        <v>0</v>
      </c>
      <c r="J371" s="43">
        <v>0</v>
      </c>
      <c r="K371" s="43">
        <v>0</v>
      </c>
      <c r="L371" s="43">
        <v>0</v>
      </c>
      <c r="M371" s="43">
        <v>0</v>
      </c>
      <c r="N371" s="43">
        <v>0</v>
      </c>
      <c r="O371" s="43">
        <v>100</v>
      </c>
      <c r="P371" s="38" t="e">
        <f t="shared" si="130"/>
        <v>#DIV/0!</v>
      </c>
      <c r="Q371" s="38" t="e">
        <f t="shared" si="131"/>
        <v>#DIV/0!</v>
      </c>
    </row>
  </sheetData>
  <mergeCells count="29">
    <mergeCell ref="B210:Q210"/>
    <mergeCell ref="B248:Q248"/>
    <mergeCell ref="B312:Q312"/>
    <mergeCell ref="B340:Q340"/>
    <mergeCell ref="B274:Q274"/>
    <mergeCell ref="B127:Q127"/>
    <mergeCell ref="B153:Q153"/>
    <mergeCell ref="B176:Q176"/>
    <mergeCell ref="B43:Q43"/>
    <mergeCell ref="B68:Q68"/>
    <mergeCell ref="B95:Q95"/>
    <mergeCell ref="D70:D91"/>
    <mergeCell ref="D97:D120"/>
    <mergeCell ref="D45:D62"/>
    <mergeCell ref="D155:D172"/>
    <mergeCell ref="A1:A5"/>
    <mergeCell ref="O1:P4"/>
    <mergeCell ref="B8:Q8"/>
    <mergeCell ref="Q1:Q5"/>
    <mergeCell ref="E2:F4"/>
    <mergeCell ref="G2:N2"/>
    <mergeCell ref="G3:H4"/>
    <mergeCell ref="I3:J4"/>
    <mergeCell ref="K3:L4"/>
    <mergeCell ref="M3:N4"/>
    <mergeCell ref="B1:B5"/>
    <mergeCell ref="C1:C5"/>
    <mergeCell ref="D1:D5"/>
    <mergeCell ref="E1:N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Программы района 2023</vt:lpstr>
      <vt:lpstr>Программы сельские поселения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ЕЛАГИНА Татьяна Васильевна</dc:creator>
  <cp:lastModifiedBy>Зайцева Ольга Вениаминовна</cp:lastModifiedBy>
  <cp:lastPrinted>2024-01-24T11:36:05Z</cp:lastPrinted>
  <dcterms:created xsi:type="dcterms:W3CDTF">2015-01-30T12:33:41Z</dcterms:created>
  <dcterms:modified xsi:type="dcterms:W3CDTF">2025-03-10T08:19:12Z</dcterms:modified>
</cp:coreProperties>
</file>